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0" windowHeight="715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<sst xmlns="http://schemas.openxmlformats.org/spreadsheetml/2006/main" count="146" uniqueCount="141">
  <si>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</si>
  <si>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</si>
  <si>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</si>
  <si>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</si>
  <si>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</si>
  <si>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</si>
  <si>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</si>
  <si>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</si>
  <si>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</si>
  <si>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</si>
  <si>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</si>
  <si>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</si>
  <si>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</si>
  <si>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</si>
  <si>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</si>
  <si>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</si>
  <si>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</si>
  <si>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</si>
  <si>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</si>
  <si>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</si>
  <si>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</si>
  <si>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</si>
  <si>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</si>
  <si>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</si>
  <si>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</si>
  <si>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</si>
  <si>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</si>
  <si>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</si>
  <si>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</si>
  <si>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Abraham Sánchez Estrada</t>
  </si>
  <si>
    <t>tel.:+ (55) 11036600 ext 0935</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</si>
  <si>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</si>
  <si>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</si>
  <si>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</si>
  <si>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</si>
  <si>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</si>
  <si>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</si>
  <si>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</si>
  <si>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</si>
  <si>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</si>
  <si>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</si>
  <si>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</si>
  <si>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</si>
  <si>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</si>
  <si>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</si>
  <si>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</si>
  <si>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</si>
  <si>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</si>
  <si>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MEXICHEM  S.A.B. DE C.V-*</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</si>
  <si>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</si>
  <si>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</si>
  <si>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</si>
  <si>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</si>
  <si>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</si>
  <si>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</si>
  <si>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</si>
  <si>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</si>
  <si>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</si>
  <si>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</si>
  <si>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</si>
  <si>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</si>
  <si>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</si>
  <si>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</si>
  <si>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</si>
  <si>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</si>
  <si>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</si>
  <si>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</si>
  <si>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</si>
  <si>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</si>
  <si>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</si>
  <si>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</si>
  <si>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</si>
  <si>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</si>
  <si>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</si>
  <si>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</si>
  <si>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</si>
  <si>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</si>
  <si>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</si>
  <si>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MEXCHEM*</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</si>
  <si>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</si>
  <si>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</si>
  <si>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</si>
  <si>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</si>
  <si>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</si>
  <si>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</si>
  <si>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</si>
  <si>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</si>
  <si>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</si>
  <si>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</si>
  <si>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</si>
  <si>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</si>
  <si>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</si>
  <si>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</si>
  <si>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</si>
  <si>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</si>
  <si>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</si>
  <si>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</si>
  <si>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</si>
  <si>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</si>
  <si>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</si>
  <si>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</si>
  <si>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</si>
  <si>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</si>
  <si>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MX01ME050007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</si>
  <si>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</si>
  <si>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</si>
  <si>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</si>
  <si>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</si>
  <si>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</si>
  <si>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</si>
  <si>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</si>
  <si>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</si>
  <si>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</si>
  <si>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</si>
  <si>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</si>
  <si>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</si>
  <si>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</si>
  <si>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</si>
  <si>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</si>
  <si>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</si>
  <si>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</si>
  <si>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</si>
  <si>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</si>
  <si>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DIA DE HOY</t>
  </si>
  <si>
    <t>Unidades Creadas/Redimidas del día (neto)</t>
  </si>
  <si>
    <t>Canasta Cartinav ASESOR</t>
  </si>
  <si>
    <t xml:space="preserve">Diferencia </t>
  </si>
  <si>
    <t>Precio</t>
  </si>
  <si>
    <t>Monto</t>
  </si>
  <si>
    <t>Ponderacion Indice</t>
  </si>
  <si>
    <t>Cartinav T-1</t>
  </si>
  <si>
    <t>Rebalanceo</t>
  </si>
  <si>
    <t>Posición cierre del dia anterior</t>
  </si>
  <si>
    <t>Titulos totales al cierre de día</t>
  </si>
  <si>
    <t>Valor total cartera</t>
  </si>
  <si>
    <t>Posición ASESOR en T</t>
  </si>
  <si>
    <t>Diferencia Vs. ASESOR</t>
  </si>
  <si>
    <t>Diferencia</t>
  </si>
  <si>
    <t>Valor total de la cartera</t>
  </si>
  <si>
    <t>Total cartera menos activo neto de la serie</t>
  </si>
  <si>
    <t>Comprobación  (Total cartera mas activo neto de la serie)</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</si>
</sst>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s>
  <fonts count="65">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1"/>
      <color rgb="FF000000"/>
      <name val="Arial"/>
      <family val="2"/>
    </font>
    <font>
      <sz val="10"/>
      <color theme="1"/>
      <name val="Arial"/>
      <family val="2"/>
    </font>
    <font>
      <b/>
      <sz val="10"/>
      <color theme="0"/>
      <name val="Arial"/>
      <family val="2"/>
    </font>
  </fonts>
  <fills count="62">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0" tint="-0.149990007281303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color indexed="63"/>
      </bottom>
    </border>
    <border>
      <left/>
      <right style="medium"/>
      <top/>
      <bottom/>
    </border>
    <border>
      <left style="medium"/>
      <right style="medium"/>
      <top/>
      <bottom style="medium"/>
    </border>
    <border>
      <left style="medium"/>
      <right/>
      <top/>
      <bottom style="medium"/>
    </border>
    <border>
      <left/>
      <right style="medium"/>
      <top/>
      <bottom style="medium"/>
    </border>
  </borders>
  <cellStyleXfs count="100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0"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0"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40"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40"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0" fontId="41" fillId="41" borderId="0" applyNumberFormat="0" applyBorder="0" applyAlignment="0" applyProtection="0"/>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2"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2" fillId="43" borderId="2" applyNumberFormat="0" applyAlignment="0" applyProtection="0"/>
    <xf numFmtId="0" fontId="43"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4"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0" fontId="40"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40" fillId="47" borderId="0" applyNumberFormat="0" applyBorder="0" applyAlignment="0" applyProtection="0"/>
    <xf numFmtId="0" fontId="40"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40" fillId="48" borderId="0" applyNumberFormat="0" applyBorder="0" applyAlignment="0" applyProtection="0"/>
    <xf numFmtId="0" fontId="40"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40" fillId="49" borderId="0" applyNumberFormat="0" applyBorder="0" applyAlignment="0" applyProtection="0"/>
    <xf numFmtId="0" fontId="40"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40" fillId="50" borderId="0" applyNumberFormat="0" applyBorder="0" applyAlignment="0" applyProtection="0"/>
    <xf numFmtId="0" fontId="40"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40"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6"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8"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196" fontId="1" fillId="0" borderId="0" applyFont="0" applyFill="0" applyBorder="0" applyAlignment="0" applyProtection="0"/>
    <xf numFmtId="43" fontId="49"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43" fontId="50"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96"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5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5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0" fontId="53"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50" fillId="0" borderId="0">
      <alignment/>
      <protection/>
    </xf>
    <xf numFmtId="0" fontId="2" fillId="0" borderId="0">
      <alignment/>
      <protection/>
    </xf>
    <xf numFmtId="0" fontId="0" fillId="0" borderId="0">
      <alignment/>
      <protection/>
    </xf>
    <xf numFmtId="0" fontId="50" fillId="0" borderId="0">
      <alignment/>
      <protection/>
    </xf>
    <xf numFmtId="0" fontId="2" fillId="0" borderId="0">
      <alignment/>
      <protection/>
    </xf>
    <xf numFmtId="0" fontId="2" fillId="0" borderId="0">
      <alignment/>
      <protection/>
    </xf>
    <xf numFmtId="0" fontId="5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5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50" fillId="0" borderId="0">
      <alignment/>
      <protection/>
    </xf>
    <xf numFmtId="0" fontId="2" fillId="0" borderId="0">
      <alignment/>
      <protection/>
    </xf>
    <xf numFmtId="0" fontId="50" fillId="0" borderId="0">
      <alignment/>
      <protection/>
    </xf>
    <xf numFmtId="0" fontId="5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1" fillId="0" borderId="0">
      <alignment/>
      <protection/>
    </xf>
    <xf numFmtId="0" fontId="51" fillId="0" borderId="0">
      <alignment/>
      <protection/>
    </xf>
    <xf numFmtId="0" fontId="0" fillId="0" borderId="0">
      <alignment/>
      <protection/>
    </xf>
    <xf numFmtId="0" fontId="0" fillId="0" borderId="0">
      <alignment/>
      <protection/>
    </xf>
    <xf numFmtId="0" fontId="51"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5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4"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4" fillId="43" borderId="14" applyNumberFormat="0" applyAlignment="0" applyProtection="0"/>
    <xf numFmtId="0" fontId="55"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6"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7"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8"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5"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9" fillId="0" borderId="0" applyNumberFormat="0" applyFill="0" applyBorder="0" applyAlignment="0" applyProtection="0"/>
    <xf numFmtId="0" fontId="60"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60"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11">
    <xf numFmtId="0" fontId="0" fillId="0" borderId="0" xfId="0" applyFont="1" applyAlignment="1">
      <alignment/>
    </xf>
    <xf numFmtId="0" fontId="2" fillId="0" borderId="0" xfId="721" applyFont="1" applyBorder="1">
      <alignment/>
      <protection/>
    </xf>
    <xf numFmtId="4" fontId="2" fillId="0" borderId="0" xfId="721" applyNumberFormat="1" applyFont="1" applyBorder="1">
      <alignment/>
      <protection/>
    </xf>
    <xf numFmtId="0" fontId="2" fillId="0" borderId="0" xfId="721" applyFont="1" applyFill="1" applyBorder="1">
      <alignment/>
      <protection/>
    </xf>
    <xf numFmtId="4" fontId="2" fillId="0" borderId="0" xfId="721" applyNumberFormat="1" applyFont="1" applyFill="1" applyBorder="1">
      <alignment/>
      <protection/>
    </xf>
    <xf numFmtId="43" fontId="2" fillId="0" borderId="0" xfId="721" applyNumberFormat="1" applyFont="1" applyBorder="1">
      <alignment/>
      <protection/>
    </xf>
    <xf numFmtId="0" fontId="6" fillId="0" borderId="0" xfId="721" applyFont="1" applyBorder="1" applyAlignment="1">
      <alignment horizontal="right"/>
      <protection/>
    </xf>
    <xf numFmtId="3" fontId="2" fillId="0" borderId="0" xfId="721" applyNumberFormat="1" applyFont="1" applyFill="1" applyBorder="1">
      <alignment/>
      <protection/>
    </xf>
    <xf numFmtId="14" fontId="2" fillId="0" borderId="0" xfId="721" applyNumberFormat="1" applyFont="1" applyBorder="1">
      <alignment/>
      <protection/>
    </xf>
    <xf numFmtId="0" fontId="4" fillId="0" borderId="0" xfId="721" applyFont="1" applyBorder="1" applyAlignment="1">
      <alignment horizontal="right"/>
      <protection/>
    </xf>
    <xf numFmtId="0" fontId="2" fillId="0" borderId="0" xfId="721" applyFont="1" applyFill="1" applyBorder="1" applyAlignment="1">
      <alignment horizontal="center"/>
      <protection/>
    </xf>
    <xf numFmtId="0" fontId="3" fillId="0" borderId="0" xfId="721" applyFont="1" applyFill="1" applyBorder="1" applyAlignment="1">
      <alignment horizontal="center"/>
      <protection/>
    </xf>
    <xf numFmtId="0" fontId="2" fillId="57" borderId="0" xfId="721" applyFont="1" applyFill="1" applyBorder="1">
      <alignment/>
      <protection/>
    </xf>
    <xf numFmtId="3" fontId="2" fillId="57" borderId="0" xfId="503" applyNumberFormat="1" applyFont="1" applyFill="1" applyBorder="1" applyAlignment="1">
      <alignment/>
    </xf>
    <xf numFmtId="14" fontId="5" fillId="57" borderId="22" xfId="877" applyNumberFormat="1" applyFont="1" applyFill="1" applyBorder="1" applyAlignment="1">
      <alignment horizontal="right" wrapText="1"/>
      <protection/>
    </xf>
    <xf numFmtId="0" fontId="5" fillId="42" borderId="0" xfId="877" applyFont="1" applyFill="1" applyBorder="1" applyAlignment="1">
      <alignment horizontal="left"/>
      <protection/>
    </xf>
    <xf numFmtId="0" fontId="5" fillId="57" borderId="0" xfId="877" applyFont="1" applyFill="1" applyBorder="1" applyAlignment="1">
      <alignment horizontal="left"/>
      <protection/>
    </xf>
    <xf numFmtId="0" fontId="5" fillId="57" borderId="0" xfId="877" applyFont="1" applyFill="1" applyBorder="1" applyAlignment="1">
      <alignment horizontal="right" wrapText="1"/>
      <protection/>
    </xf>
    <xf numFmtId="0" fontId="2" fillId="42" borderId="0" xfId="877" applyFont="1" applyFill="1" applyBorder="1" applyAlignment="1">
      <alignment horizontal="left"/>
      <protection/>
    </xf>
    <xf numFmtId="0" fontId="25" fillId="42" borderId="0" xfId="890" applyFont="1" applyFill="1" applyBorder="1" applyAlignment="1">
      <alignment horizontal="left"/>
      <protection/>
    </xf>
    <xf numFmtId="0" fontId="5" fillId="57" borderId="0" xfId="890" applyFont="1" applyFill="1" applyBorder="1" applyAlignment="1">
      <alignment horizontal="left"/>
      <protection/>
    </xf>
    <xf numFmtId="168" fontId="5" fillId="57" borderId="0" xfId="890"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721" applyFont="1" applyBorder="1">
      <alignment/>
      <protection/>
    </xf>
    <xf numFmtId="4" fontId="2" fillId="57" borderId="0" xfId="503" applyNumberFormat="1" applyFont="1" applyFill="1" applyBorder="1" applyAlignment="1">
      <alignment/>
    </xf>
    <xf numFmtId="14" fontId="5" fillId="42" borderId="23" xfId="0" applyNumberFormat="1" applyFont="1" applyFill="1" applyBorder="1" applyAlignment="1">
      <alignment horizontal="right"/>
    </xf>
    <xf numFmtId="0" fontId="2" fillId="57" borderId="0" xfId="721" applyFont="1" applyFill="1" applyBorder="1" applyAlignment="1">
      <alignment horizontal="center"/>
      <protection/>
    </xf>
    <xf numFmtId="169" fontId="2" fillId="57" borderId="0" xfId="721" applyNumberFormat="1" applyFont="1" applyFill="1" applyBorder="1" applyAlignment="1">
      <alignment horizontal="center"/>
      <protection/>
    </xf>
    <xf numFmtId="14" fontId="2" fillId="57" borderId="0" xfId="721" applyNumberFormat="1" applyFont="1" applyFill="1" applyBorder="1">
      <alignment/>
      <protection/>
    </xf>
    <xf numFmtId="0" fontId="2" fillId="57" borderId="0" xfId="721" applyFont="1" applyFill="1" applyBorder="1" applyAlignment="1">
      <alignment horizontal="right"/>
      <protection/>
    </xf>
    <xf numFmtId="165" fontId="51" fillId="57" borderId="0" xfId="539" applyNumberFormat="1" applyFont="1" applyFill="1" applyAlignment="1">
      <alignment vertical="center"/>
    </xf>
    <xf numFmtId="3" fontId="2" fillId="0" borderId="0" xfId="503" applyNumberFormat="1" applyFont="1" applyFill="1" applyBorder="1" applyAlignment="1">
      <alignment/>
    </xf>
    <xf numFmtId="0" fontId="61" fillId="0" borderId="0" xfId="0" applyFont="1" applyAlignment="1">
      <alignment/>
    </xf>
    <xf numFmtId="0" fontId="61" fillId="57" borderId="0" xfId="0" applyFont="1" applyFill="1" applyAlignment="1">
      <alignment/>
    </xf>
    <xf numFmtId="0" fontId="2" fillId="0" borderId="0" xfId="890" applyFont="1">
      <alignment/>
      <protection/>
    </xf>
    <xf numFmtId="4" fontId="62" fillId="0" borderId="0" xfId="0" applyNumberFormat="1" applyFont="1" applyAlignment="1">
      <alignment/>
    </xf>
    <xf numFmtId="165" fontId="2" fillId="0" borderId="0" xfId="556" applyNumberFormat="1" applyFont="1" applyFill="1" applyBorder="1" applyAlignment="1">
      <alignment horizontal="right"/>
    </xf>
    <xf numFmtId="4" fontId="2" fillId="0" borderId="0" xfId="503" applyNumberFormat="1" applyFont="1" applyFill="1" applyBorder="1" applyAlignment="1">
      <alignment/>
    </xf>
    <xf numFmtId="0" fontId="4" fillId="0" borderId="0" xfId="721" applyFont="1" applyBorder="1" applyAlignment="1">
      <alignment horizontal="left"/>
      <protection/>
    </xf>
    <xf numFmtId="165" fontId="2" fillId="0" borderId="0" xfId="408" applyNumberFormat="1" applyFont="1" applyFill="1" applyBorder="1" applyAlignment="1">
      <alignment horizontal="right"/>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0" fontId="2" fillId="57" borderId="0" xfId="877" applyFont="1" applyFill="1" applyBorder="1" applyAlignment="1">
      <alignment horizontal="left"/>
      <protection/>
    </xf>
    <xf numFmtId="44" fontId="63" fillId="57" borderId="0" xfId="603" applyNumberFormat="1" applyFont="1" applyFill="1" applyAlignment="1">
      <alignment/>
    </xf>
    <xf numFmtId="15" fontId="64" fillId="58" borderId="24" xfId="721" applyNumberFormat="1" applyFont="1" applyFill="1" applyBorder="1" applyAlignment="1">
      <alignment horizontal="center" vertical="center" wrapText="1"/>
      <protection/>
    </xf>
    <xf numFmtId="0" fontId="5" fillId="0" borderId="0" xfId="721" applyFont="1" applyBorder="1" applyAlignment="1">
      <alignment horizontal="right" vertical="center"/>
      <protection/>
    </xf>
    <xf numFmtId="15" fontId="64" fillId="58" borderId="0" xfId="721" applyNumberFormat="1" applyFont="1" applyFill="1" applyBorder="1" applyAlignment="1">
      <alignment horizontal="center" vertical="center" wrapText="1"/>
      <protection/>
    </xf>
    <xf numFmtId="14" fontId="2" fillId="0" borderId="0" xfId="721" applyNumberFormat="1" applyFont="1" applyBorder="1" applyAlignment="1">
      <alignment horizontal="center" wrapText="1"/>
      <protection/>
    </xf>
    <xf numFmtId="165" fontId="2" fillId="0" borderId="0" xfId="721" applyNumberFormat="1" applyFont="1" applyBorder="1">
      <alignment/>
      <protection/>
    </xf>
    <xf numFmtId="0" fontId="5" fillId="20" borderId="24" xfId="721" applyFont="1" applyFill="1" applyBorder="1" applyAlignment="1">
      <alignment horizontal="center" wrapText="1"/>
      <protection/>
    </xf>
    <xf numFmtId="0" fontId="5" fillId="20" borderId="24" xfId="721" applyFont="1" applyFill="1" applyBorder="1" applyAlignment="1">
      <alignment horizontal="center" vertical="center"/>
      <protection/>
    </xf>
    <xf numFmtId="0" fontId="5" fillId="59" borderId="25" xfId="0" applyFont="1" applyFill="1" applyBorder="1" applyAlignment="1">
      <alignment horizontal="center" vertical="center" wrapText="1"/>
    </xf>
    <xf numFmtId="0" fontId="5" fillId="59" borderId="24" xfId="0" applyFont="1" applyFill="1" applyBorder="1" applyAlignment="1">
      <alignment horizontal="center" vertical="center" wrapText="1"/>
    </xf>
    <xf numFmtId="0" fontId="5" fillId="59" borderId="26" xfId="0" applyFont="1" applyFill="1" applyBorder="1" applyAlignment="1">
      <alignment horizontal="center" wrapText="1"/>
    </xf>
    <xf numFmtId="44" fontId="5" fillId="59" borderId="24" xfId="617" applyFont="1" applyFill="1" applyBorder="1" applyAlignment="1">
      <alignment horizontal="center" vertical="center" wrapText="1"/>
    </xf>
    <xf numFmtId="44" fontId="5" fillId="57" borderId="0" xfId="617" applyFont="1" applyFill="1" applyBorder="1" applyAlignment="1">
      <alignment horizontal="center" vertical="center" wrapText="1"/>
    </xf>
    <xf numFmtId="0" fontId="64" fillId="58" borderId="0" xfId="721" applyNumberFormat="1" applyFont="1" applyFill="1" applyBorder="1" applyAlignment="1">
      <alignment horizontal="center" vertical="center" wrapText="1"/>
      <protection/>
    </xf>
    <xf numFmtId="165" fontId="64" fillId="60" borderId="0" xfId="554" applyNumberFormat="1" applyFont="1" applyFill="1" applyBorder="1" applyAlignment="1">
      <alignment horizontal="center" vertical="center" wrapText="1"/>
    </xf>
    <xf numFmtId="14" fontId="64" fillId="58" borderId="0" xfId="721" applyNumberFormat="1" applyFont="1" applyFill="1" applyBorder="1" applyAlignment="1">
      <alignment horizontal="center" wrapText="1"/>
      <protection/>
    </xf>
    <xf numFmtId="14" fontId="64" fillId="58" borderId="0" xfId="721" applyNumberFormat="1" applyFont="1" applyFill="1" applyBorder="1" applyAlignment="1">
      <alignment horizontal="center" vertical="center" wrapText="1"/>
      <protection/>
    </xf>
    <xf numFmtId="165" fontId="63" fillId="0" borderId="27" xfId="0" applyNumberFormat="1" applyFont="1" applyBorder="1" applyAlignment="1">
      <alignment/>
    </xf>
    <xf numFmtId="2" fontId="0" fillId="0" borderId="0" xfId="0" applyNumberFormat="1" applyAlignment="1">
      <alignment/>
    </xf>
    <xf numFmtId="44" fontId="63" fillId="57" borderId="27" xfId="617" applyFont="1" applyFill="1" applyBorder="1" applyAlignment="1">
      <alignment/>
    </xf>
    <xf numFmtId="10" fontId="63" fillId="57" borderId="28" xfId="930" applyNumberFormat="1" applyFont="1" applyFill="1" applyBorder="1" applyAlignment="1">
      <alignment/>
    </xf>
    <xf numFmtId="44" fontId="63" fillId="0" borderId="29" xfId="617" applyFont="1" applyBorder="1" applyAlignment="1">
      <alignment vertical="center"/>
    </xf>
    <xf numFmtId="10" fontId="0" fillId="0" borderId="0" xfId="930" applyNumberFormat="1" applyFont="1" applyAlignment="1">
      <alignment/>
    </xf>
    <xf numFmtId="165" fontId="63" fillId="0" borderId="0" xfId="0" applyNumberFormat="1" applyFont="1" applyAlignment="1">
      <alignment/>
    </xf>
    <xf numFmtId="165" fontId="63" fillId="0" borderId="0" xfId="0" applyNumberFormat="1" applyFont="1" applyFill="1" applyAlignment="1">
      <alignment/>
    </xf>
    <xf numFmtId="171" fontId="2" fillId="0" borderId="0" xfId="721" applyNumberFormat="1" applyFont="1" applyBorder="1">
      <alignment/>
      <protection/>
    </xf>
    <xf numFmtId="3" fontId="2" fillId="0" borderId="0" xfId="721" applyNumberFormat="1" applyFont="1" applyBorder="1">
      <alignment/>
      <protection/>
    </xf>
    <xf numFmtId="43" fontId="0" fillId="0" borderId="0" xfId="0" applyNumberFormat="1" applyAlignment="1">
      <alignment/>
    </xf>
    <xf numFmtId="165" fontId="63" fillId="61" borderId="27" xfId="0" applyNumberFormat="1" applyFont="1" applyFill="1" applyBorder="1" applyAlignment="1">
      <alignment/>
    </xf>
    <xf numFmtId="10" fontId="63" fillId="61" borderId="27" xfId="930" applyNumberFormat="1" applyFont="1" applyFill="1" applyBorder="1" applyAlignment="1">
      <alignment/>
    </xf>
    <xf numFmtId="44" fontId="63" fillId="61" borderId="29" xfId="617" applyFont="1" applyFill="1" applyBorder="1" applyAlignment="1">
      <alignment vertical="center"/>
    </xf>
    <xf numFmtId="10" fontId="63" fillId="57" borderId="27" xfId="930" applyNumberFormat="1" applyFont="1" applyFill="1" applyBorder="1" applyAlignment="1">
      <alignment/>
    </xf>
    <xf numFmtId="44" fontId="63" fillId="57" borderId="29" xfId="617" applyFont="1" applyFill="1" applyBorder="1" applyAlignment="1">
      <alignment vertical="center"/>
    </xf>
    <xf numFmtId="165" fontId="61" fillId="0" borderId="0" xfId="0" applyNumberFormat="1" applyFont="1" applyAlignment="1">
      <alignment/>
    </xf>
    <xf numFmtId="43" fontId="63" fillId="61" borderId="30" xfId="554" applyFont="1" applyFill="1" applyBorder="1" applyAlignment="1">
      <alignment/>
    </xf>
    <xf numFmtId="165" fontId="63" fillId="61" borderId="30" xfId="0" applyNumberFormat="1" applyFont="1" applyFill="1" applyBorder="1" applyAlignment="1">
      <alignment/>
    </xf>
    <xf numFmtId="0" fontId="63" fillId="61" borderId="31" xfId="0" applyFont="1" applyFill="1" applyBorder="1" applyAlignment="1">
      <alignment/>
    </xf>
    <xf numFmtId="44" fontId="63" fillId="61" borderId="30" xfId="617" applyFont="1" applyFill="1" applyBorder="1" applyAlignment="1">
      <alignment/>
    </xf>
    <xf numFmtId="10" fontId="63" fillId="61" borderId="30" xfId="0" applyNumberFormat="1" applyFont="1" applyFill="1" applyBorder="1" applyAlignment="1">
      <alignment horizontal="center"/>
    </xf>
    <xf numFmtId="44" fontId="63" fillId="61" borderId="32" xfId="617" applyFont="1" applyFill="1" applyBorder="1" applyAlignment="1">
      <alignment/>
    </xf>
    <xf numFmtId="44" fontId="63" fillId="57" borderId="0" xfId="617" applyFont="1" applyFill="1" applyBorder="1" applyAlignment="1">
      <alignment/>
    </xf>
    <xf numFmtId="165" fontId="63" fillId="0" borderId="24" xfId="0" applyNumberFormat="1" applyFont="1" applyBorder="1" applyAlignment="1">
      <alignment/>
    </xf>
    <xf numFmtId="0" fontId="5" fillId="0" borderId="0" xfId="721" applyFont="1" applyBorder="1">
      <alignment/>
      <protection/>
    </xf>
    <xf numFmtId="44" fontId="2" fillId="0" borderId="24" xfId="721" applyNumberFormat="1" applyFont="1" applyBorder="1">
      <alignment/>
      <protection/>
    </xf>
    <xf numFmtId="44" fontId="2" fillId="0" borderId="0" xfId="721" applyNumberFormat="1" applyFont="1" applyBorder="1">
      <alignment/>
      <protection/>
    </xf>
    <xf numFmtId="44" fontId="2" fillId="0" borderId="0" xfId="721" applyNumberFormat="1" applyFont="1" applyBorder="1" applyAlignment="1">
      <alignment horizontal="right"/>
      <protection/>
    </xf>
    <xf numFmtId="4" fontId="2" fillId="0" borderId="24" xfId="721" applyNumberFormat="1" applyFont="1" applyBorder="1">
      <alignment/>
      <protection/>
    </xf>
    <xf numFmtId="165" fontId="61" fillId="0" borderId="0" xfId="554" applyNumberFormat="1" applyFont="1" applyAlignment="1">
      <alignment/>
    </xf>
    <xf numFmtId="43" fontId="2" fillId="0" borderId="24" xfId="554" applyFont="1" applyBorder="1" applyAlignment="1">
      <alignment/>
    </xf>
    <xf numFmtId="43" fontId="2" fillId="0" borderId="0" xfId="554" applyFont="1" applyBorder="1" applyAlignment="1">
      <alignment/>
    </xf>
    <xf numFmtId="0" fontId="2" fillId="0" borderId="0" xfId="721" applyFont="1" applyBorder="1" applyAlignment="1">
      <alignment horizontal="right"/>
      <protection/>
    </xf>
    <xf numFmtId="43" fontId="2" fillId="0" borderId="24" xfId="721" applyNumberFormat="1" applyFont="1" applyBorder="1">
      <alignment/>
      <protection/>
    </xf>
    <xf numFmtId="43" fontId="2" fillId="0" borderId="0" xfId="503" applyFont="1" applyBorder="1" applyAlignment="1">
      <alignment wrapText="1"/>
    </xf>
    <xf numFmtId="0" fontId="25" fillId="42" borderId="0" xfId="0" applyFont="1" applyFill="1" applyBorder="1" applyAlignment="1">
      <alignment horizontal="left" wrapText="1"/>
    </xf>
    <xf numFmtId="0" fontId="3" fillId="57" borderId="0" xfId="721" applyFont="1" applyFill="1" applyBorder="1" applyAlignment="1">
      <alignment horizontal="center"/>
      <protection/>
    </xf>
    <xf numFmtId="0" fontId="5" fillId="42" borderId="22" xfId="877" applyFont="1" applyFill="1" applyBorder="1" applyAlignment="1">
      <alignment horizontal="center"/>
      <protection/>
    </xf>
    <xf numFmtId="0" fontId="2" fillId="57" borderId="0" xfId="721" applyFont="1" applyFill="1" applyBorder="1" applyAlignment="1">
      <alignment horizontal="left" vertical="top" wrapText="1"/>
      <protection/>
    </xf>
  </cellXfs>
  <cellStyles count="994">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xfId="195"/>
    <cellStyle name="Buena 2" xfId="196"/>
    <cellStyle name="Buena 2 2" xfId="197"/>
    <cellStyle name="Buena 2 3" xfId="198"/>
    <cellStyle name="Buena 3"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3" xfId="227"/>
    <cellStyle name="Comma 2" xfId="228"/>
    <cellStyle name="Comma 2 10" xfId="229"/>
    <cellStyle name="Comma 2 10 2" xfId="230"/>
    <cellStyle name="Comma 2 10 3" xfId="231"/>
    <cellStyle name="Comma 2 11" xfId="232"/>
    <cellStyle name="Comma 2 11 2" xfId="233"/>
    <cellStyle name="Comma 2 11 3" xfId="234"/>
    <cellStyle name="Comma 2 12" xfId="235"/>
    <cellStyle name="Comma 2 12 2" xfId="236"/>
    <cellStyle name="Comma 2 12 3" xfId="237"/>
    <cellStyle name="Comma 2 13" xfId="238"/>
    <cellStyle name="Comma 2 2" xfId="239"/>
    <cellStyle name="Comma 2 2 2" xfId="240"/>
    <cellStyle name="Comma 2 2 3" xfId="241"/>
    <cellStyle name="Comma 2 2 4" xfId="242"/>
    <cellStyle name="Comma 2 3" xfId="243"/>
    <cellStyle name="Comma 2 3 2" xfId="244"/>
    <cellStyle name="Comma 2 3 3" xfId="245"/>
    <cellStyle name="Comma 2 3 4" xfId="246"/>
    <cellStyle name="Comma 2 4" xfId="247"/>
    <cellStyle name="Comma 2 4 2" xfId="248"/>
    <cellStyle name="Comma 2 4 3" xfId="249"/>
    <cellStyle name="Comma 2 4 4" xfId="250"/>
    <cellStyle name="Comma 2 5" xfId="251"/>
    <cellStyle name="Comma 2 5 2" xfId="252"/>
    <cellStyle name="Comma 2 5 3" xfId="253"/>
    <cellStyle name="Comma 2 6" xfId="254"/>
    <cellStyle name="Comma 2 6 2" xfId="255"/>
    <cellStyle name="Comma 2 6 3" xfId="256"/>
    <cellStyle name="Comma 2 7" xfId="257"/>
    <cellStyle name="Comma 2 7 2" xfId="258"/>
    <cellStyle name="Comma 2 7 3" xfId="259"/>
    <cellStyle name="Comma 2 8" xfId="260"/>
    <cellStyle name="Comma 2 8 2" xfId="261"/>
    <cellStyle name="Comma 2 8 3" xfId="262"/>
    <cellStyle name="Comma 2 9" xfId="263"/>
    <cellStyle name="Comma 2 9 2" xfId="264"/>
    <cellStyle name="Comma 2 9 3" xfId="265"/>
    <cellStyle name="Comma 3" xfId="266"/>
    <cellStyle name="Comma 3 2" xfId="267"/>
    <cellStyle name="Comma 3 2 2" xfId="268"/>
    <cellStyle name="Comma 3 2 3" xfId="269"/>
    <cellStyle name="Comma 3 3" xfId="270"/>
    <cellStyle name="Comma 3 3 2" xfId="271"/>
    <cellStyle name="Comma 3 3 3" xfId="272"/>
    <cellStyle name="Comma 3 4" xfId="273"/>
    <cellStyle name="Comma 3 4 2" xfId="274"/>
    <cellStyle name="Comma 3 4 3" xfId="275"/>
    <cellStyle name="Comma 3 5" xfId="276"/>
    <cellStyle name="Comma 3 5 2" xfId="277"/>
    <cellStyle name="Comma 3 5 3" xfId="278"/>
    <cellStyle name="Comma 4" xfId="279"/>
    <cellStyle name="Comma 4 2" xfId="280"/>
    <cellStyle name="Comma 4 2 2" xfId="281"/>
    <cellStyle name="Comma 4 2 3" xfId="282"/>
    <cellStyle name="Comma 4 3" xfId="283"/>
    <cellStyle name="Comma 4 3 2" xfId="284"/>
    <cellStyle name="Comma 4 3 3" xfId="285"/>
    <cellStyle name="Comma 4 4" xfId="286"/>
    <cellStyle name="Comma 4 4 2" xfId="287"/>
    <cellStyle name="Comma 4 4 3" xfId="288"/>
    <cellStyle name="Comma 5" xfId="289"/>
    <cellStyle name="Comma 6" xfId="290"/>
    <cellStyle name="Comma 7" xfId="291"/>
    <cellStyle name="Comma 8" xfId="292"/>
    <cellStyle name="Comma 9" xfId="293"/>
    <cellStyle name="Currency 2" xfId="294"/>
    <cellStyle name="Currency 3" xfId="295"/>
    <cellStyle name="Encabezado 1" xfId="296"/>
    <cellStyle name="Encabezado 4" xfId="297"/>
    <cellStyle name="Encabezado 4 2" xfId="298"/>
    <cellStyle name="Encabezado 4 2 2" xfId="299"/>
    <cellStyle name="Encabezado 4 2 3" xfId="300"/>
    <cellStyle name="Encabezado 4 3" xfId="301"/>
    <cellStyle name="Encabezado 4 4" xfId="302"/>
    <cellStyle name="Énfasis1" xfId="303"/>
    <cellStyle name="Énfasis1 2" xfId="304"/>
    <cellStyle name="Énfasis1 2 2" xfId="305"/>
    <cellStyle name="Énfasis1 2 3" xfId="306"/>
    <cellStyle name="Énfasis1 3" xfId="307"/>
    <cellStyle name="Énfasis1 4" xfId="308"/>
    <cellStyle name="Énfasis2" xfId="309"/>
    <cellStyle name="Énfasis2 2" xfId="310"/>
    <cellStyle name="Énfasis2 2 2" xfId="311"/>
    <cellStyle name="Énfasis2 2 3" xfId="312"/>
    <cellStyle name="Énfasis2 3" xfId="313"/>
    <cellStyle name="Énfasis2 4" xfId="314"/>
    <cellStyle name="Énfasis3" xfId="315"/>
    <cellStyle name="Énfasis3 2" xfId="316"/>
    <cellStyle name="Énfasis3 2 2" xfId="317"/>
    <cellStyle name="Énfasis3 2 3" xfId="318"/>
    <cellStyle name="Énfasis3 3" xfId="319"/>
    <cellStyle name="Énfasis3 4" xfId="320"/>
    <cellStyle name="Énfasis4" xfId="321"/>
    <cellStyle name="Énfasis4 2" xfId="322"/>
    <cellStyle name="Énfasis4 2 2" xfId="323"/>
    <cellStyle name="Énfasis4 2 3" xfId="324"/>
    <cellStyle name="Énfasis4 3" xfId="325"/>
    <cellStyle name="Énfasis4 4" xfId="326"/>
    <cellStyle name="Énfasis5" xfId="327"/>
    <cellStyle name="Énfasis5 2" xfId="328"/>
    <cellStyle name="Énfasis5 2 2" xfId="329"/>
    <cellStyle name="Énfasis5 2 3" xfId="330"/>
    <cellStyle name="Énfasis5 3" xfId="331"/>
    <cellStyle name="Énfasis6" xfId="332"/>
    <cellStyle name="Énfasis6 2" xfId="333"/>
    <cellStyle name="Énfasis6 2 2" xfId="334"/>
    <cellStyle name="Énfasis6 2 3" xfId="335"/>
    <cellStyle name="Énfasis6 3" xfId="336"/>
    <cellStyle name="Entrada" xfId="337"/>
    <cellStyle name="Entrada 2" xfId="338"/>
    <cellStyle name="Entrada 2 2" xfId="339"/>
    <cellStyle name="Entrada 2 3" xfId="340"/>
    <cellStyle name="Entrada 3" xfId="341"/>
    <cellStyle name="Euro" xfId="342"/>
    <cellStyle name="Explanatory Text 2" xfId="343"/>
    <cellStyle name="Explanatory Text 3" xfId="344"/>
    <cellStyle name="Explanatory Text 4" xfId="345"/>
    <cellStyle name="Good 2" xfId="346"/>
    <cellStyle name="Good 3" xfId="347"/>
    <cellStyle name="Good 4" xfId="348"/>
    <cellStyle name="Heading 1 2" xfId="349"/>
    <cellStyle name="Heading 1 3" xfId="350"/>
    <cellStyle name="Heading 1 4" xfId="351"/>
    <cellStyle name="Heading 2 2" xfId="352"/>
    <cellStyle name="Heading 2 3" xfId="353"/>
    <cellStyle name="Heading 2 4" xfId="354"/>
    <cellStyle name="Heading 3 2" xfId="355"/>
    <cellStyle name="Heading 3 3" xfId="356"/>
    <cellStyle name="Heading 3 4" xfId="357"/>
    <cellStyle name="Heading 4 2" xfId="358"/>
    <cellStyle name="Heading 4 3" xfId="359"/>
    <cellStyle name="Heading 4 4" xfId="360"/>
    <cellStyle name="Hyperlink" xfId="361"/>
    <cellStyle name="Hipervínculo 10" xfId="362"/>
    <cellStyle name="Hipervínculo 11" xfId="363"/>
    <cellStyle name="Hipervínculo 12" xfId="364"/>
    <cellStyle name="Hipervínculo 13" xfId="365"/>
    <cellStyle name="Hipervínculo 14" xfId="366"/>
    <cellStyle name="Hipervínculo 2" xfId="367"/>
    <cellStyle name="Hipervínculo 3" xfId="368"/>
    <cellStyle name="Hipervínculo 4" xfId="369"/>
    <cellStyle name="Hipervínculo 5" xfId="370"/>
    <cellStyle name="Hipervínculo 6" xfId="371"/>
    <cellStyle name="Hipervínculo 7" xfId="372"/>
    <cellStyle name="Hipervínculo 8" xfId="373"/>
    <cellStyle name="Hipervínculo 9" xfId="374"/>
    <cellStyle name="Followed Hyperlink" xfId="375"/>
    <cellStyle name="Hipervínculo visitado 10" xfId="376"/>
    <cellStyle name="Hipervínculo visitado 11" xfId="377"/>
    <cellStyle name="Hipervínculo visitado 12" xfId="378"/>
    <cellStyle name="Hipervínculo visitado 13" xfId="379"/>
    <cellStyle name="Hipervínculo visitado 14" xfId="380"/>
    <cellStyle name="Hipervínculo visitado 2" xfId="381"/>
    <cellStyle name="Hipervínculo visitado 3" xfId="382"/>
    <cellStyle name="Hipervínculo visitado 4" xfId="383"/>
    <cellStyle name="Hipervínculo visitado 5" xfId="384"/>
    <cellStyle name="Hipervínculo visitado 6" xfId="385"/>
    <cellStyle name="Hipervínculo visitado 7" xfId="386"/>
    <cellStyle name="Hipervínculo visitado 8" xfId="387"/>
    <cellStyle name="Hipervínculo visitado 9" xfId="388"/>
    <cellStyle name="Hyperlink 2" xfId="389"/>
    <cellStyle name="Hyperlink 3" xfId="390"/>
    <cellStyle name="Hyperlink 4" xfId="391"/>
    <cellStyle name="Hyperlink 5" xfId="392"/>
    <cellStyle name="Hyperlink 6" xfId="393"/>
    <cellStyle name="Hyperlink 7" xfId="394"/>
    <cellStyle name="Hyperlink 8" xfId="395"/>
    <cellStyle name="Incorrecto" xfId="396"/>
    <cellStyle name="Incorrecto 2" xfId="397"/>
    <cellStyle name="Incorrecto 2 2" xfId="398"/>
    <cellStyle name="Incorrecto 2 3" xfId="399"/>
    <cellStyle name="Incorrecto 3" xfId="400"/>
    <cellStyle name="Incorrecto 4" xfId="401"/>
    <cellStyle name="Input 2" xfId="402"/>
    <cellStyle name="Input 3" xfId="403"/>
    <cellStyle name="Input 4" xfId="404"/>
    <cellStyle name="Linked Cell 2" xfId="405"/>
    <cellStyle name="Linked Cell 3" xfId="406"/>
    <cellStyle name="Linked Cell 4" xfId="407"/>
    <cellStyle name="Comma" xfId="408"/>
    <cellStyle name="Comma [0]" xfId="409"/>
    <cellStyle name="Millares 10" xfId="410"/>
    <cellStyle name="Millares 11" xfId="411"/>
    <cellStyle name="Millares 12" xfId="412"/>
    <cellStyle name="Millares 13" xfId="413"/>
    <cellStyle name="Millares 14" xfId="414"/>
    <cellStyle name="Millares 15" xfId="415"/>
    <cellStyle name="Millares 16" xfId="416"/>
    <cellStyle name="Millares 17" xfId="417"/>
    <cellStyle name="Millares 18" xfId="418"/>
    <cellStyle name="Millares 19" xfId="419"/>
    <cellStyle name="Millares 2" xfId="420"/>
    <cellStyle name="Millares 2 10" xfId="421"/>
    <cellStyle name="Millares 2 11" xfId="422"/>
    <cellStyle name="Millares 2 12" xfId="423"/>
    <cellStyle name="Millares 2 13" xfId="424"/>
    <cellStyle name="Millares 2 14" xfId="425"/>
    <cellStyle name="Millares 2 15" xfId="426"/>
    <cellStyle name="Millares 2 16" xfId="427"/>
    <cellStyle name="Millares 2 16 2" xfId="428"/>
    <cellStyle name="Millares 2 16 2 2" xfId="429"/>
    <cellStyle name="Millares 2 16 2 2 2" xfId="430"/>
    <cellStyle name="Millares 2 16 2 2 3" xfId="431"/>
    <cellStyle name="Millares 2 16 2 3" xfId="432"/>
    <cellStyle name="Millares 2 16 2 4" xfId="433"/>
    <cellStyle name="Millares 2 16 3" xfId="434"/>
    <cellStyle name="Millares 2 16 4" xfId="435"/>
    <cellStyle name="Millares 2 16 4 2" xfId="436"/>
    <cellStyle name="Millares 2 16 4 3" xfId="437"/>
    <cellStyle name="Millares 2 16 5" xfId="438"/>
    <cellStyle name="Millares 2 17" xfId="439"/>
    <cellStyle name="Millares 2 18" xfId="440"/>
    <cellStyle name="Millares 2 18 2" xfId="441"/>
    <cellStyle name="Millares 2 18 2 2" xfId="442"/>
    <cellStyle name="Millares 2 18 3" xfId="443"/>
    <cellStyle name="Millares 2 18 3 2" xfId="444"/>
    <cellStyle name="Millares 2 18 3 3" xfId="445"/>
    <cellStyle name="Millares 2 18 4" xfId="446"/>
    <cellStyle name="Millares 2 18 5" xfId="447"/>
    <cellStyle name="Millares 2 19" xfId="448"/>
    <cellStyle name="Millares 2 2" xfId="449"/>
    <cellStyle name="Millares 2 2 2" xfId="450"/>
    <cellStyle name="Millares 2 2 3" xfId="451"/>
    <cellStyle name="Millares 2 2 3 2" xfId="452"/>
    <cellStyle name="Millares 2 2 3 3" xfId="453"/>
    <cellStyle name="Millares 2 2 3 4" xfId="454"/>
    <cellStyle name="Millares 2 2 4" xfId="455"/>
    <cellStyle name="Millares 2 2 5" xfId="456"/>
    <cellStyle name="Millares 2 20" xfId="457"/>
    <cellStyle name="Millares 2 21" xfId="458"/>
    <cellStyle name="Millares 2 22" xfId="459"/>
    <cellStyle name="Millares 2 23" xfId="460"/>
    <cellStyle name="Millares 2 24" xfId="461"/>
    <cellStyle name="Millares 2 25" xfId="462"/>
    <cellStyle name="Millares 2 25 2" xfId="463"/>
    <cellStyle name="Millares 2 25 3" xfId="464"/>
    <cellStyle name="Millares 2 26" xfId="465"/>
    <cellStyle name="Millares 2 27" xfId="466"/>
    <cellStyle name="Millares 2 28" xfId="467"/>
    <cellStyle name="Millares 2 29" xfId="468"/>
    <cellStyle name="Millares 2 3" xfId="469"/>
    <cellStyle name="Millares 2 30" xfId="470"/>
    <cellStyle name="Millares 2 31" xfId="471"/>
    <cellStyle name="Millares 2 32" xfId="472"/>
    <cellStyle name="Millares 2 33" xfId="473"/>
    <cellStyle name="Millares 2 4" xfId="474"/>
    <cellStyle name="Millares 2 4 2" xfId="475"/>
    <cellStyle name="Millares 2 4 3" xfId="476"/>
    <cellStyle name="Millares 2 5" xfId="477"/>
    <cellStyle name="Millares 2 6" xfId="478"/>
    <cellStyle name="Millares 2 7" xfId="479"/>
    <cellStyle name="Millares 2 8" xfId="480"/>
    <cellStyle name="Millares 2 9" xfId="481"/>
    <cellStyle name="Millares 20" xfId="482"/>
    <cellStyle name="Millares 21" xfId="483"/>
    <cellStyle name="Millares 22" xfId="484"/>
    <cellStyle name="Millares 23" xfId="485"/>
    <cellStyle name="Millares 24" xfId="486"/>
    <cellStyle name="Millares 25" xfId="487"/>
    <cellStyle name="Millares 26" xfId="488"/>
    <cellStyle name="Millares 27" xfId="489"/>
    <cellStyle name="Millares 28" xfId="490"/>
    <cellStyle name="Millares 29" xfId="491"/>
    <cellStyle name="Millares 3" xfId="492"/>
    <cellStyle name="Millares 3 10" xfId="493"/>
    <cellStyle name="Millares 3 11" xfId="494"/>
    <cellStyle name="Millares 3 12" xfId="495"/>
    <cellStyle name="Millares 3 13" xfId="496"/>
    <cellStyle name="Millares 3 14" xfId="497"/>
    <cellStyle name="Millares 3 15" xfId="498"/>
    <cellStyle name="Millares 3 16" xfId="499"/>
    <cellStyle name="Millares 3 17" xfId="500"/>
    <cellStyle name="Millares 3 18" xfId="501"/>
    <cellStyle name="Millares 3 19" xfId="502"/>
    <cellStyle name="Millares 3 2" xfId="503"/>
    <cellStyle name="Millares 3 2 10" xfId="504"/>
    <cellStyle name="Millares 3 2 11" xfId="505"/>
    <cellStyle name="Millares 3 2 12" xfId="506"/>
    <cellStyle name="Millares 3 2 13" xfId="507"/>
    <cellStyle name="Millares 3 2 14" xfId="508"/>
    <cellStyle name="Millares 3 2 15" xfId="509"/>
    <cellStyle name="Millares 3 2 16" xfId="510"/>
    <cellStyle name="Millares 3 2 2" xfId="511"/>
    <cellStyle name="Millares 3 2 2 2" xfId="512"/>
    <cellStyle name="Millares 3 2 2 3" xfId="513"/>
    <cellStyle name="Millares 3 2 3" xfId="514"/>
    <cellStyle name="Millares 3 2 4" xfId="515"/>
    <cellStyle name="Millares 3 2 5" xfId="516"/>
    <cellStyle name="Millares 3 2 6" xfId="517"/>
    <cellStyle name="Millares 3 2 7" xfId="518"/>
    <cellStyle name="Millares 3 2 8" xfId="519"/>
    <cellStyle name="Millares 3 2 9" xfId="520"/>
    <cellStyle name="Millares 3 20" xfId="521"/>
    <cellStyle name="Millares 3 21" xfId="522"/>
    <cellStyle name="Millares 3 3" xfId="523"/>
    <cellStyle name="Millares 3 3 2" xfId="524"/>
    <cellStyle name="Millares 3 3 3" xfId="525"/>
    <cellStyle name="Millares 3 3 4" xfId="526"/>
    <cellStyle name="Millares 3 4" xfId="527"/>
    <cellStyle name="Millares 3 4 2" xfId="528"/>
    <cellStyle name="Millares 3 4 3" xfId="529"/>
    <cellStyle name="Millares 3 4 4" xfId="530"/>
    <cellStyle name="Millares 3 5" xfId="531"/>
    <cellStyle name="Millares 3 5 2" xfId="532"/>
    <cellStyle name="Millares 3 5 3" xfId="533"/>
    <cellStyle name="Millares 3 5 4" xfId="534"/>
    <cellStyle name="Millares 3 6" xfId="535"/>
    <cellStyle name="Millares 3 6 2" xfId="536"/>
    <cellStyle name="Millares 3 6 3" xfId="537"/>
    <cellStyle name="Millares 3 6 4" xfId="538"/>
    <cellStyle name="Millares 3 7" xfId="539"/>
    <cellStyle name="Millares 3 7 2" xfId="540"/>
    <cellStyle name="Millares 3 7 3" xfId="541"/>
    <cellStyle name="Millares 3 7 4" xfId="542"/>
    <cellStyle name="Millares 3 8" xfId="543"/>
    <cellStyle name="Millares 3 9" xfId="544"/>
    <cellStyle name="Millares 30" xfId="545"/>
    <cellStyle name="Millares 30 2" xfId="546"/>
    <cellStyle name="Millares 30 3" xfId="547"/>
    <cellStyle name="Millares 31" xfId="548"/>
    <cellStyle name="Millares 32" xfId="549"/>
    <cellStyle name="Millares 33" xfId="550"/>
    <cellStyle name="Millares 34" xfId="551"/>
    <cellStyle name="Millares 35" xfId="552"/>
    <cellStyle name="Millares 4" xfId="553"/>
    <cellStyle name="Millares 4 2" xfId="554"/>
    <cellStyle name="Millares 4 3" xfId="555"/>
    <cellStyle name="Millares 5" xfId="556"/>
    <cellStyle name="Millares 5 2" xfId="557"/>
    <cellStyle name="Millares 5 2 2" xfId="558"/>
    <cellStyle name="Millares 5 2 2 2" xfId="559"/>
    <cellStyle name="Millares 5 2 2 2 2" xfId="560"/>
    <cellStyle name="Millares 5 2 2 2 3" xfId="561"/>
    <cellStyle name="Millares 5 2 2 3" xfId="562"/>
    <cellStyle name="Millares 5 2 2 4" xfId="563"/>
    <cellStyle name="Millares 5 2 2 5" xfId="564"/>
    <cellStyle name="Millares 5 2 3" xfId="565"/>
    <cellStyle name="Millares 5 2 3 2" xfId="566"/>
    <cellStyle name="Millares 5 2 3 3" xfId="567"/>
    <cellStyle name="Millares 5 2 4" xfId="568"/>
    <cellStyle name="Millares 5 2 5" xfId="569"/>
    <cellStyle name="Millares 5 3" xfId="570"/>
    <cellStyle name="Millares 5 3 2" xfId="571"/>
    <cellStyle name="Millares 5 3 3" xfId="572"/>
    <cellStyle name="Millares 5 4" xfId="573"/>
    <cellStyle name="Millares 5 5" xfId="574"/>
    <cellStyle name="Millares 5 6" xfId="575"/>
    <cellStyle name="Millares 5 7" xfId="576"/>
    <cellStyle name="Millares 6" xfId="577"/>
    <cellStyle name="Millares 6 2" xfId="578"/>
    <cellStyle name="Millares 6 2 2" xfId="579"/>
    <cellStyle name="Millares 6 2 2 2" xfId="580"/>
    <cellStyle name="Millares 6 2 2 2 2" xfId="581"/>
    <cellStyle name="Millares 6 2 2 2 3" xfId="582"/>
    <cellStyle name="Millares 6 2 2 3" xfId="583"/>
    <cellStyle name="Millares 6 2 2 4" xfId="584"/>
    <cellStyle name="Millares 6 2 2 5" xfId="585"/>
    <cellStyle name="Millares 6 2 3" xfId="586"/>
    <cellStyle name="Millares 6 2 3 2" xfId="587"/>
    <cellStyle name="Millares 6 2 3 3" xfId="588"/>
    <cellStyle name="Millares 6 2 4" xfId="589"/>
    <cellStyle name="Millares 6 2 5" xfId="590"/>
    <cellStyle name="Millares 6 3" xfId="591"/>
    <cellStyle name="Millares 6 3 2" xfId="592"/>
    <cellStyle name="Millares 6 3 3" xfId="593"/>
    <cellStyle name="Millares 6 4" xfId="594"/>
    <cellStyle name="Millares 6 5" xfId="595"/>
    <cellStyle name="Millares 6 6" xfId="596"/>
    <cellStyle name="Millares 7" xfId="597"/>
    <cellStyle name="Millares 8" xfId="598"/>
    <cellStyle name="Millares 9" xfId="599"/>
    <cellStyle name="Millares 9 2" xfId="600"/>
    <cellStyle name="Millares 9 3" xfId="601"/>
    <cellStyle name="Millares 9 4" xfId="602"/>
    <cellStyle name="Currency" xfId="603"/>
    <cellStyle name="Currency [0]" xfId="604"/>
    <cellStyle name="Moneda 10" xfId="605"/>
    <cellStyle name="Moneda 10 2" xfId="606"/>
    <cellStyle name="Moneda 10 3" xfId="607"/>
    <cellStyle name="Moneda 11" xfId="608"/>
    <cellStyle name="Moneda 12" xfId="609"/>
    <cellStyle name="Moneda 13" xfId="610"/>
    <cellStyle name="Moneda 14" xfId="611"/>
    <cellStyle name="Moneda 15" xfId="612"/>
    <cellStyle name="Moneda 16" xfId="613"/>
    <cellStyle name="Moneda 17" xfId="614"/>
    <cellStyle name="Moneda 18" xfId="615"/>
    <cellStyle name="Moneda 19" xfId="616"/>
    <cellStyle name="Moneda 2" xfId="617"/>
    <cellStyle name="Moneda 2 10" xfId="618"/>
    <cellStyle name="Moneda 2 11" xfId="619"/>
    <cellStyle name="Moneda 2 12" xfId="620"/>
    <cellStyle name="Moneda 2 13" xfId="621"/>
    <cellStyle name="Moneda 2 14" xfId="622"/>
    <cellStyle name="Moneda 2 15" xfId="623"/>
    <cellStyle name="Moneda 2 16" xfId="624"/>
    <cellStyle name="Moneda 2 17" xfId="625"/>
    <cellStyle name="Moneda 2 17 2" xfId="626"/>
    <cellStyle name="Moneda 2 17 2 2" xfId="627"/>
    <cellStyle name="Moneda 2 17 2 2 2" xfId="628"/>
    <cellStyle name="Moneda 2 17 2 2 3" xfId="629"/>
    <cellStyle name="Moneda 2 17 2 3" xfId="630"/>
    <cellStyle name="Moneda 2 17 2 4" xfId="631"/>
    <cellStyle name="Moneda 2 17 2 5" xfId="632"/>
    <cellStyle name="Moneda 2 17 3" xfId="633"/>
    <cellStyle name="Moneda 2 17 3 2" xfId="634"/>
    <cellStyle name="Moneda 2 17 3 3" xfId="635"/>
    <cellStyle name="Moneda 2 17 4" xfId="636"/>
    <cellStyle name="Moneda 2 17 5" xfId="637"/>
    <cellStyle name="Moneda 2 18" xfId="638"/>
    <cellStyle name="Moneda 2 19" xfId="639"/>
    <cellStyle name="Moneda 2 2" xfId="640"/>
    <cellStyle name="Moneda 2 20" xfId="641"/>
    <cellStyle name="Moneda 2 21" xfId="642"/>
    <cellStyle name="Moneda 2 22" xfId="643"/>
    <cellStyle name="Moneda 2 23" xfId="644"/>
    <cellStyle name="Moneda 2 23 2" xfId="645"/>
    <cellStyle name="Moneda 2 23 3" xfId="646"/>
    <cellStyle name="Moneda 2 24" xfId="647"/>
    <cellStyle name="Moneda 2 25" xfId="648"/>
    <cellStyle name="Moneda 2 26" xfId="649"/>
    <cellStyle name="Moneda 2 27" xfId="650"/>
    <cellStyle name="Moneda 2 3" xfId="651"/>
    <cellStyle name="Moneda 2 4" xfId="652"/>
    <cellStyle name="Moneda 2 5" xfId="653"/>
    <cellStyle name="Moneda 2 6" xfId="654"/>
    <cellStyle name="Moneda 2 7" xfId="655"/>
    <cellStyle name="Moneda 2 8" xfId="656"/>
    <cellStyle name="Moneda 2 9" xfId="657"/>
    <cellStyle name="Moneda 20" xfId="658"/>
    <cellStyle name="Moneda 21" xfId="659"/>
    <cellStyle name="Moneda 22" xfId="660"/>
    <cellStyle name="Moneda 23" xfId="661"/>
    <cellStyle name="Moneda 24" xfId="662"/>
    <cellStyle name="Moneda 25" xfId="663"/>
    <cellStyle name="Moneda 26" xfId="664"/>
    <cellStyle name="Moneda 27" xfId="665"/>
    <cellStyle name="Moneda 28" xfId="666"/>
    <cellStyle name="Moneda 3" xfId="667"/>
    <cellStyle name="Moneda 4" xfId="668"/>
    <cellStyle name="Moneda 5" xfId="669"/>
    <cellStyle name="Moneda 6" xfId="670"/>
    <cellStyle name="Moneda 7" xfId="671"/>
    <cellStyle name="Moneda 8" xfId="672"/>
    <cellStyle name="Moneda 9" xfId="673"/>
    <cellStyle name="Neutral" xfId="674"/>
    <cellStyle name="Neutral 2" xfId="675"/>
    <cellStyle name="Neutral 2 2" xfId="676"/>
    <cellStyle name="Neutral 3" xfId="677"/>
    <cellStyle name="Neutral 4" xfId="678"/>
    <cellStyle name="Normal 10" xfId="679"/>
    <cellStyle name="Normal 10 2" xfId="680"/>
    <cellStyle name="Normal 11" xfId="681"/>
    <cellStyle name="Normal 11 2" xfId="682"/>
    <cellStyle name="Normal 113" xfId="683"/>
    <cellStyle name="Normal 116" xfId="684"/>
    <cellStyle name="Normal 12" xfId="685"/>
    <cellStyle name="Normal 12 2" xfId="686"/>
    <cellStyle name="Normal 13" xfId="687"/>
    <cellStyle name="Normal 13 2" xfId="688"/>
    <cellStyle name="Normal 14" xfId="689"/>
    <cellStyle name="Normal 14 2" xfId="690"/>
    <cellStyle name="Normal 15" xfId="691"/>
    <cellStyle name="Normal 15 2" xfId="692"/>
    <cellStyle name="Normal 16" xfId="693"/>
    <cellStyle name="Normal 16 2" xfId="694"/>
    <cellStyle name="Normal 17" xfId="695"/>
    <cellStyle name="Normal 17 2" xfId="696"/>
    <cellStyle name="Normal 18" xfId="697"/>
    <cellStyle name="Normal 18 2" xfId="698"/>
    <cellStyle name="Normal 19" xfId="699"/>
    <cellStyle name="Normal 19 2" xfId="700"/>
    <cellStyle name="Normal 2" xfId="701"/>
    <cellStyle name="Normal 2 10" xfId="702"/>
    <cellStyle name="Normal 2 10 2" xfId="703"/>
    <cellStyle name="Normal 2 11" xfId="704"/>
    <cellStyle name="Normal 2 11 2" xfId="705"/>
    <cellStyle name="Normal 2 12" xfId="706"/>
    <cellStyle name="Normal 2 12 2" xfId="707"/>
    <cellStyle name="Normal 2 13" xfId="708"/>
    <cellStyle name="Normal 2 13 2" xfId="709"/>
    <cellStyle name="Normal 2 14" xfId="710"/>
    <cellStyle name="Normal 2 14 2" xfId="711"/>
    <cellStyle name="Normal 2 15" xfId="712"/>
    <cellStyle name="Normal 2 15 2" xfId="713"/>
    <cellStyle name="Normal 2 16" xfId="714"/>
    <cellStyle name="Normal 2 16 2" xfId="715"/>
    <cellStyle name="Normal 2 17" xfId="716"/>
    <cellStyle name="Normal 2 17 2" xfId="717"/>
    <cellStyle name="Normal 2 18" xfId="718"/>
    <cellStyle name="Normal 2 19" xfId="719"/>
    <cellStyle name="Normal 2 2" xfId="720"/>
    <cellStyle name="Normal 2 2 2" xfId="721"/>
    <cellStyle name="Normal 2 2 3" xfId="722"/>
    <cellStyle name="Normal 2 2 4" xfId="723"/>
    <cellStyle name="Normal 2 2 5" xfId="724"/>
    <cellStyle name="Normal 2 20" xfId="725"/>
    <cellStyle name="Normal 2 21" xfId="726"/>
    <cellStyle name="Normal 2 22" xfId="727"/>
    <cellStyle name="Normal 2 23" xfId="728"/>
    <cellStyle name="Normal 2 3" xfId="729"/>
    <cellStyle name="Normal 2 3 2" xfId="730"/>
    <cellStyle name="Normal 2 4" xfId="731"/>
    <cellStyle name="Normal 2 4 2" xfId="732"/>
    <cellStyle name="Normal 2 5" xfId="733"/>
    <cellStyle name="Normal 2 5 2" xfId="734"/>
    <cellStyle name="Normal 2 6" xfId="735"/>
    <cellStyle name="Normal 2 6 2" xfId="736"/>
    <cellStyle name="Normal 2 7" xfId="737"/>
    <cellStyle name="Normal 2 7 2" xfId="738"/>
    <cellStyle name="Normal 2 8" xfId="739"/>
    <cellStyle name="Normal 2 8 2" xfId="740"/>
    <cellStyle name="Normal 2 9" xfId="741"/>
    <cellStyle name="Normal 2 9 2" xfId="742"/>
    <cellStyle name="Normal 20" xfId="743"/>
    <cellStyle name="Normal 20 2" xfId="744"/>
    <cellStyle name="Normal 21" xfId="745"/>
    <cellStyle name="Normal 21 2" xfId="746"/>
    <cellStyle name="Normal 22" xfId="747"/>
    <cellStyle name="Normal 22 2" xfId="748"/>
    <cellStyle name="Normal 23" xfId="749"/>
    <cellStyle name="Normal 23 2" xfId="750"/>
    <cellStyle name="Normal 24" xfId="751"/>
    <cellStyle name="Normal 24 2" xfId="752"/>
    <cellStyle name="Normal 25" xfId="753"/>
    <cellStyle name="Normal 25 2" xfId="754"/>
    <cellStyle name="Normal 26" xfId="755"/>
    <cellStyle name="Normal 26 2" xfId="756"/>
    <cellStyle name="Normal 27" xfId="757"/>
    <cellStyle name="Normal 27 2" xfId="758"/>
    <cellStyle name="Normal 28" xfId="759"/>
    <cellStyle name="Normal 28 2" xfId="760"/>
    <cellStyle name="Normal 29" xfId="761"/>
    <cellStyle name="Normal 29 2" xfId="762"/>
    <cellStyle name="Normal 3" xfId="763"/>
    <cellStyle name="Normal 3 2" xfId="764"/>
    <cellStyle name="Normal 3 2 2" xfId="765"/>
    <cellStyle name="Normal 3 2 3" xfId="766"/>
    <cellStyle name="Normal 3 2 4" xfId="767"/>
    <cellStyle name="Normal 3 2 5" xfId="768"/>
    <cellStyle name="Normal 3 3" xfId="769"/>
    <cellStyle name="Normal 3 4" xfId="770"/>
    <cellStyle name="Normal 30" xfId="771"/>
    <cellStyle name="Normal 30 2" xfId="772"/>
    <cellStyle name="Normal 31" xfId="773"/>
    <cellStyle name="Normal 31 2" xfId="774"/>
    <cellStyle name="Normal 32" xfId="775"/>
    <cellStyle name="Normal 32 2" xfId="776"/>
    <cellStyle name="Normal 33" xfId="777"/>
    <cellStyle name="Normal 33 2" xfId="778"/>
    <cellStyle name="Normal 34" xfId="779"/>
    <cellStyle name="Normal 34 2" xfId="780"/>
    <cellStyle name="Normal 35" xfId="781"/>
    <cellStyle name="Normal 35 2" xfId="782"/>
    <cellStyle name="Normal 36" xfId="783"/>
    <cellStyle name="Normal 36 2" xfId="784"/>
    <cellStyle name="Normal 37" xfId="785"/>
    <cellStyle name="Normal 37 2" xfId="786"/>
    <cellStyle name="Normal 38" xfId="787"/>
    <cellStyle name="Normal 38 2" xfId="788"/>
    <cellStyle name="Normal 39" xfId="789"/>
    <cellStyle name="Normal 39 2" xfId="790"/>
    <cellStyle name="Normal 4" xfId="791"/>
    <cellStyle name="Normal 4 2" xfId="792"/>
    <cellStyle name="Normal 4 2 2" xfId="793"/>
    <cellStyle name="Normal 4 2 3" xfId="794"/>
    <cellStyle name="Normal 4 3" xfId="795"/>
    <cellStyle name="Normal 4 4" xfId="796"/>
    <cellStyle name="Normal 40" xfId="797"/>
    <cellStyle name="Normal 40 2" xfId="798"/>
    <cellStyle name="Normal 41" xfId="799"/>
    <cellStyle name="Normal 41 2" xfId="800"/>
    <cellStyle name="Normal 42" xfId="801"/>
    <cellStyle name="Normal 42 2" xfId="802"/>
    <cellStyle name="Normal 43" xfId="803"/>
    <cellStyle name="Normal 43 2" xfId="804"/>
    <cellStyle name="Normal 44" xfId="805"/>
    <cellStyle name="Normal 44 2" xfId="806"/>
    <cellStyle name="Normal 45" xfId="807"/>
    <cellStyle name="Normal 45 2" xfId="808"/>
    <cellStyle name="Normal 46" xfId="809"/>
    <cellStyle name="Normal 46 2" xfId="810"/>
    <cellStyle name="Normal 47" xfId="811"/>
    <cellStyle name="Normal 47 2" xfId="812"/>
    <cellStyle name="Normal 48" xfId="813"/>
    <cellStyle name="Normal 48 2" xfId="814"/>
    <cellStyle name="Normal 49" xfId="815"/>
    <cellStyle name="Normal 49 2" xfId="816"/>
    <cellStyle name="Normal 5" xfId="817"/>
    <cellStyle name="Normal 5 2" xfId="818"/>
    <cellStyle name="Normal 50" xfId="819"/>
    <cellStyle name="Normal 50 2" xfId="820"/>
    <cellStyle name="Normal 51" xfId="821"/>
    <cellStyle name="Normal 51 2" xfId="822"/>
    <cellStyle name="Normal 52" xfId="823"/>
    <cellStyle name="Normal 52 2" xfId="824"/>
    <cellStyle name="Normal 53" xfId="825"/>
    <cellStyle name="Normal 53 10" xfId="826"/>
    <cellStyle name="Normal 53 11" xfId="827"/>
    <cellStyle name="Normal 53 2" xfId="828"/>
    <cellStyle name="Normal 53 2 2" xfId="829"/>
    <cellStyle name="Normal 53 3" xfId="830"/>
    <cellStyle name="Normal 53 3 2" xfId="831"/>
    <cellStyle name="Normal 53 4" xfId="832"/>
    <cellStyle name="Normal 53 4 2" xfId="833"/>
    <cellStyle name="Normal 53 5" xfId="834"/>
    <cellStyle name="Normal 53 6" xfId="835"/>
    <cellStyle name="Normal 53 7" xfId="836"/>
    <cellStyle name="Normal 53 8" xfId="837"/>
    <cellStyle name="Normal 53 9" xfId="838"/>
    <cellStyle name="Normal 54" xfId="839"/>
    <cellStyle name="Normal 54 2" xfId="840"/>
    <cellStyle name="Normal 55" xfId="841"/>
    <cellStyle name="Normal 55 2" xfId="842"/>
    <cellStyle name="Normal 56" xfId="843"/>
    <cellStyle name="Normal 56 2" xfId="844"/>
    <cellStyle name="Normal 57" xfId="845"/>
    <cellStyle name="Normal 57 2" xfId="846"/>
    <cellStyle name="Normal 58" xfId="847"/>
    <cellStyle name="Normal 58 2" xfId="848"/>
    <cellStyle name="Normal 59" xfId="849"/>
    <cellStyle name="Normal 6" xfId="850"/>
    <cellStyle name="Normal 6 2" xfId="851"/>
    <cellStyle name="Normal 6 3" xfId="852"/>
    <cellStyle name="Normal 6 4" xfId="853"/>
    <cellStyle name="Normal 60" xfId="854"/>
    <cellStyle name="Normal 61" xfId="855"/>
    <cellStyle name="Normal 61 2" xfId="856"/>
    <cellStyle name="Normal 62" xfId="857"/>
    <cellStyle name="Normal 62 2" xfId="858"/>
    <cellStyle name="Normal 63" xfId="859"/>
    <cellStyle name="Normal 64" xfId="860"/>
    <cellStyle name="Normal 64 2" xfId="861"/>
    <cellStyle name="Normal 64 3" xfId="862"/>
    <cellStyle name="Normal 65" xfId="863"/>
    <cellStyle name="Normal 65 2" xfId="864"/>
    <cellStyle name="Normal 65 3" xfId="865"/>
    <cellStyle name="Normal 65 3 2" xfId="866"/>
    <cellStyle name="Normal 65 4" xfId="867"/>
    <cellStyle name="Normal 65 5" xfId="868"/>
    <cellStyle name="Normal 66" xfId="869"/>
    <cellStyle name="Normal 66 2" xfId="870"/>
    <cellStyle name="Normal 67" xfId="871"/>
    <cellStyle name="Normal 67 2" xfId="872"/>
    <cellStyle name="Normal 68" xfId="873"/>
    <cellStyle name="Normal 68 2" xfId="874"/>
    <cellStyle name="Normal 69" xfId="875"/>
    <cellStyle name="Normal 69 2" xfId="876"/>
    <cellStyle name="Normal 7" xfId="877"/>
    <cellStyle name="Normal 7 2" xfId="878"/>
    <cellStyle name="Normal 70" xfId="879"/>
    <cellStyle name="Normal 71" xfId="880"/>
    <cellStyle name="Normal 72" xfId="881"/>
    <cellStyle name="Normal 73" xfId="882"/>
    <cellStyle name="Normal 74" xfId="883"/>
    <cellStyle name="Normal 75" xfId="884"/>
    <cellStyle name="Normal 76" xfId="885"/>
    <cellStyle name="Normal 77" xfId="886"/>
    <cellStyle name="Normal 78" xfId="887"/>
    <cellStyle name="Normal 79" xfId="888"/>
    <cellStyle name="Normal 79 2" xfId="889"/>
    <cellStyle name="Normal 8" xfId="890"/>
    <cellStyle name="Normal 8 2" xfId="891"/>
    <cellStyle name="Normal 80" xfId="892"/>
    <cellStyle name="Normal 80 2" xfId="893"/>
    <cellStyle name="Normal 80 3" xfId="894"/>
    <cellStyle name="Normal 81" xfId="895"/>
    <cellStyle name="Normal 81 2" xfId="896"/>
    <cellStyle name="Normal 81 3" xfId="897"/>
    <cellStyle name="Normal 82" xfId="898"/>
    <cellStyle name="Normal 9" xfId="899"/>
    <cellStyle name="Normal 9 2" xfId="900"/>
    <cellStyle name="Notas" xfId="901"/>
    <cellStyle name="Notas 2" xfId="902"/>
    <cellStyle name="Notas 2 2" xfId="903"/>
    <cellStyle name="Notas 2 3" xfId="904"/>
    <cellStyle name="Notas 2 4" xfId="905"/>
    <cellStyle name="Notas 2 5" xfId="906"/>
    <cellStyle name="Notas 2 6" xfId="907"/>
    <cellStyle name="Notas 2 7" xfId="908"/>
    <cellStyle name="Notas 3" xfId="909"/>
    <cellStyle name="Notas 4" xfId="910"/>
    <cellStyle name="Notas 5" xfId="911"/>
    <cellStyle name="Note 2" xfId="912"/>
    <cellStyle name="Note 3" xfId="913"/>
    <cellStyle name="Note 4" xfId="914"/>
    <cellStyle name="Output 2" xfId="915"/>
    <cellStyle name="Output 3" xfId="916"/>
    <cellStyle name="Output 4" xfId="917"/>
    <cellStyle name="Percent 2" xfId="918"/>
    <cellStyle name="Percent 3" xfId="919"/>
    <cellStyle name="Percent 4" xfId="920"/>
    <cellStyle name="Percent 5" xfId="921"/>
    <cellStyle name="Percent 6" xfId="922"/>
    <cellStyle name="Percent" xfId="923"/>
    <cellStyle name="Porcentaje 10" xfId="924"/>
    <cellStyle name="Porcentaje 2" xfId="925"/>
    <cellStyle name="Porcentaje 2 2" xfId="926"/>
    <cellStyle name="Porcentaje 2 3" xfId="927"/>
    <cellStyle name="Porcentaje 2 4" xfId="928"/>
    <cellStyle name="Porcentaje 2 5" xfId="929"/>
    <cellStyle name="Porcentaje 3" xfId="930"/>
    <cellStyle name="Porcentaje 3 2" xfId="931"/>
    <cellStyle name="Porcentaje 3 3" xfId="932"/>
    <cellStyle name="Porcentaje 4" xfId="933"/>
    <cellStyle name="Porcentaje 5" xfId="934"/>
    <cellStyle name="Porcentaje 6" xfId="935"/>
    <cellStyle name="Porcentaje 7" xfId="936"/>
    <cellStyle name="Porcentaje 8" xfId="937"/>
    <cellStyle name="Porcentaje 9" xfId="938"/>
    <cellStyle name="Porcentual 2" xfId="939"/>
    <cellStyle name="Porcentual 2 10" xfId="940"/>
    <cellStyle name="Porcentual 2 11" xfId="941"/>
    <cellStyle name="Porcentual 2 12" xfId="942"/>
    <cellStyle name="Porcentual 2 13" xfId="943"/>
    <cellStyle name="Porcentual 2 14" xfId="944"/>
    <cellStyle name="Porcentual 2 15" xfId="945"/>
    <cellStyle name="Porcentual 2 2" xfId="946"/>
    <cellStyle name="Porcentual 2 3" xfId="947"/>
    <cellStyle name="Porcentual 2 4" xfId="948"/>
    <cellStyle name="Porcentual 2 5" xfId="949"/>
    <cellStyle name="Porcentual 2 6" xfId="950"/>
    <cellStyle name="Porcentual 2 7" xfId="951"/>
    <cellStyle name="Porcentual 2 8" xfId="952"/>
    <cellStyle name="Porcentual 2 9" xfId="953"/>
    <cellStyle name="Salida" xfId="954"/>
    <cellStyle name="Salida 2" xfId="955"/>
    <cellStyle name="Salida 2 2" xfId="956"/>
    <cellStyle name="Salida 2 3" xfId="957"/>
    <cellStyle name="Salida 3" xfId="958"/>
    <cellStyle name="Salida 4" xfId="959"/>
    <cellStyle name="Texto de advertencia" xfId="960"/>
    <cellStyle name="Texto de advertencia 2" xfId="961"/>
    <cellStyle name="Texto de advertencia 2 2" xfId="962"/>
    <cellStyle name="Texto de advertencia 2 3" xfId="963"/>
    <cellStyle name="Texto de advertencia 3" xfId="964"/>
    <cellStyle name="Texto explicativo" xfId="965"/>
    <cellStyle name="Texto explicativo 2" xfId="966"/>
    <cellStyle name="Texto explicativo 2 2" xfId="967"/>
    <cellStyle name="Texto explicativo 2 3" xfId="968"/>
    <cellStyle name="Texto explicativo 3" xfId="969"/>
    <cellStyle name="Title 2" xfId="970"/>
    <cellStyle name="Title 3" xfId="971"/>
    <cellStyle name="Title 4" xfId="972"/>
    <cellStyle name="Título" xfId="973"/>
    <cellStyle name="Título 1 2" xfId="974"/>
    <cellStyle name="Título 1 2 2" xfId="975"/>
    <cellStyle name="Título 1 2 3" xfId="976"/>
    <cellStyle name="Título 1 3" xfId="977"/>
    <cellStyle name="Título 1 4" xfId="978"/>
    <cellStyle name="Título 2" xfId="979"/>
    <cellStyle name="Título 2 2" xfId="980"/>
    <cellStyle name="Título 2 2 2" xfId="981"/>
    <cellStyle name="Título 2 2 3" xfId="982"/>
    <cellStyle name="Título 2 3" xfId="983"/>
    <cellStyle name="Título 2 4" xfId="984"/>
    <cellStyle name="Título 3" xfId="985"/>
    <cellStyle name="Título 3 2" xfId="986"/>
    <cellStyle name="Título 3 2 2" xfId="987"/>
    <cellStyle name="Título 3 2 3" xfId="988"/>
    <cellStyle name="Título 3 3" xfId="989"/>
    <cellStyle name="Título 3 4" xfId="990"/>
    <cellStyle name="Título 4" xfId="991"/>
    <cellStyle name="Título 4 2" xfId="992"/>
    <cellStyle name="Título 4 3" xfId="993"/>
    <cellStyle name="Título 5" xfId="994"/>
    <cellStyle name="Título 6" xfId="995"/>
    <cellStyle name="Total" xfId="996"/>
    <cellStyle name="Total 2" xfId="997"/>
    <cellStyle name="Total 2 2" xfId="998"/>
    <cellStyle name="Total 2 3" xfId="999"/>
    <cellStyle name="Total 2 4" xfId="1000"/>
    <cellStyle name="Total 3" xfId="1001"/>
    <cellStyle name="Total 3 2" xfId="1002"/>
    <cellStyle name="Total 4" xfId="1003"/>
    <cellStyle name="Total 5" xfId="1004"/>
    <cellStyle name="Warning Text 2" xfId="1005"/>
    <cellStyle name="Warning Text 3" xfId="1006"/>
    <cellStyle name="Warning Text 4" xfId="10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0</xdr:col>
      <xdr:colOff>485775</xdr:colOff>
      <xdr:row>5</xdr:row>
      <xdr:rowOff>19050</xdr:rowOff>
    </xdr:from>
    <xdr:to>
      <xdr:col>4</xdr:col>
      <xdr:colOff>1247775</xdr:colOff>
      <xdr:row>6</xdr:row>
      <xdr:rowOff>19050</xdr:rowOff>
    </xdr:to>
    <xdr:pic>
      <xdr:nvPicPr>
        <xdr:cNvPr id="2" name="Picture 32"/>
        <xdr:cNvPicPr preferRelativeResize="1">
          <a:picLocks noChangeAspect="1"/>
        </xdr:cNvPicPr>
      </xdr:nvPicPr>
      <xdr:blipFill>
        <a:blip r:embed="rId2"/>
        <a:stretch>
          <a:fillRect/>
        </a:stretch>
      </xdr:blipFill>
      <xdr:spPr>
        <a:xfrm>
          <a:off x="485775" y="828675"/>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V87"/>
  <sheetViews>
    <sheetView showGridLines="0" tabSelected="1" zoomScale="85" zoomScaleNormal="85" workbookViewId="0" topLeftCell="A1">
      <selection activeCell="N42" sqref="N4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6" width="9.140625" style="1" customWidth="1"/>
    <col min="7" max="7" width="19.140625" style="1" customWidth="1"/>
    <col min="8" max="8" width="12.7109375" style="1" customWidth="1"/>
    <col min="9" max="9" width="14.00390625" style="1" customWidth="1"/>
    <col min="10" max="10" width="13.00390625" style="1" customWidth="1"/>
    <col min="11" max="11" width="13.140625" style="1" customWidth="1"/>
    <col min="12" max="12" width="12.57421875" style="1" customWidth="1"/>
    <col min="13" max="13" width="9.140625" style="1" customWidth="1"/>
    <col min="14" max="14" width="12.28125" style="1" customWidth="1"/>
    <col min="15" max="15" width="15.140625" style="1" customWidth="1"/>
    <col min="16" max="16" width="20.140625" style="1" customWidth="1"/>
    <col min="17" max="17" width="16.28125" style="1" customWidth="1"/>
    <col min="18" max="18" width="15.421875" style="1" customWidth="1"/>
    <col min="19" max="19" width="18.421875" style="1" customWidth="1"/>
    <col min="20" max="20" width="17.7109375" style="1" customWidth="1"/>
    <col min="21" max="21" width="15.421875" style="1" customWidth="1"/>
    <col min="22" max="16384" width="9.140625" style="1" customWidth="1"/>
  </cols>
  <sheetData>
    <row r="1" ht="12.75"/>
    <row r="2" ht="12.75"/>
    <row r="3" ht="12.75"/>
    <row r="4" ht="12.75"/>
    <row r="5" ht="12.75"/>
    <row r="6" ht="12.75"/>
    <row r="7" ht="12.75">
      <c r="A7" s="8"/>
    </row>
    <row r="8" spans="1:5" ht="18">
      <c r="A8" s="11"/>
      <c r="B8" s="108" t="s">
        <v>0</v>
      </c>
      <c r="C8" s="108"/>
      <c r="D8" s="108"/>
      <c r="E8" s="108"/>
    </row>
    <row r="9" spans="1:5" ht="12.75">
      <c r="A9" s="10"/>
      <c r="B9" s="28"/>
      <c r="C9" s="29">
        <f>E11</f>
        <v>43697</v>
      </c>
      <c r="D9" s="28"/>
      <c r="E9" s="28"/>
    </row>
    <row r="10" spans="1:5" ht="12.75">
      <c r="A10" s="10"/>
      <c r="B10" s="28"/>
      <c r="C10" s="29"/>
      <c r="D10" s="28"/>
      <c r="E10" s="28"/>
    </row>
    <row r="11" spans="1:5" ht="12.75">
      <c r="A11" s="3"/>
      <c r="B11" s="12" t="s">
        <v>3</v>
      </c>
      <c r="C11" s="12"/>
      <c r="D11" s="12"/>
      <c r="E11" s="30">
        <f ca="1">TODAY()</f>
        <v>43697</v>
      </c>
    </row>
    <row r="12" spans="1:5" ht="12.75">
      <c r="A12" s="3"/>
      <c r="B12" s="12" t="s">
        <v>4</v>
      </c>
      <c r="C12" s="12"/>
      <c r="D12" s="12"/>
      <c r="E12" s="31" t="s">
        <v>28</v>
      </c>
    </row>
    <row r="13" spans="1:5" ht="12.75">
      <c r="A13" s="3"/>
      <c r="B13" s="12" t="s">
        <v>5</v>
      </c>
      <c r="C13" s="12"/>
      <c r="D13" s="12"/>
      <c r="E13" s="31">
        <v>14</v>
      </c>
    </row>
    <row r="14" spans="1:5" ht="12.75">
      <c r="A14" s="3"/>
      <c r="B14" s="12" t="s">
        <v>6</v>
      </c>
      <c r="C14" s="12"/>
      <c r="D14" s="12"/>
      <c r="E14" s="38">
        <v>5777007510.10976</v>
      </c>
    </row>
    <row r="15" spans="1:5" ht="12.75">
      <c r="A15" s="3"/>
      <c r="B15" s="3" t="s">
        <v>7</v>
      </c>
      <c r="C15" s="3"/>
      <c r="D15" s="3"/>
      <c r="E15" s="38">
        <f>4780000+10000+50000-10000-590000-10000+10000-20000-470000+30000-20000-10000-60000-80000+10000+150000+200000-360000+300000+100000+200000-350000-260000-10000-430000-10000-10000-10000-10000-190000+5440000-20000-30000-220000-30000-10000+840000+240000-250000-200000-640000+150000+250000+300000-100000-200000+100000-550000-10000-30000-10000-10000+530000-50000+250000+100000-10000-350000-10000-20000-10000+400000+520000+140000+320000+400000-30000-1000000-400000-10000-10000-10000-200000+120000-100000</f>
        <v>8510000</v>
      </c>
    </row>
    <row r="16" spans="1:5" ht="12.75">
      <c r="A16" s="3"/>
      <c r="B16" s="3" t="s">
        <v>8</v>
      </c>
      <c r="C16" s="3"/>
      <c r="D16" s="3"/>
      <c r="E16" s="33">
        <v>0</v>
      </c>
    </row>
    <row r="17" spans="1:7" ht="12.75">
      <c r="A17" s="3"/>
      <c r="B17" s="3" t="s">
        <v>9</v>
      </c>
      <c r="C17" s="3"/>
      <c r="D17" s="3"/>
      <c r="E17" s="33">
        <v>100000</v>
      </c>
      <c r="G17" s="5"/>
    </row>
    <row r="18" spans="1:5" ht="12.75">
      <c r="A18" s="3"/>
      <c r="B18" s="3" t="s">
        <v>10</v>
      </c>
      <c r="C18" s="3"/>
      <c r="D18" s="3"/>
      <c r="E18" s="39">
        <f>163.95/10</f>
        <v>16.395</v>
      </c>
    </row>
    <row r="19" spans="1:5" ht="12.75">
      <c r="A19" s="3"/>
      <c r="B19" s="3" t="s">
        <v>18</v>
      </c>
      <c r="C19" s="3"/>
      <c r="D19" s="3"/>
      <c r="E19" s="38">
        <f>E18*E22</f>
        <v>163950</v>
      </c>
    </row>
    <row r="20" spans="1:5" ht="12.75">
      <c r="A20" s="3"/>
      <c r="B20" s="3" t="s">
        <v>19</v>
      </c>
      <c r="C20" s="3"/>
      <c r="D20" s="3"/>
      <c r="E20" s="38">
        <f>E18*E15</f>
        <v>139521450</v>
      </c>
    </row>
    <row r="21" spans="1:5" ht="12.75">
      <c r="A21" s="3"/>
      <c r="B21" s="3" t="s">
        <v>20</v>
      </c>
      <c r="C21" s="3"/>
      <c r="D21" s="3"/>
      <c r="E21" s="13">
        <v>0</v>
      </c>
    </row>
    <row r="22" spans="1:7" ht="12.75">
      <c r="A22" s="3"/>
      <c r="B22" s="3" t="s">
        <v>11</v>
      </c>
      <c r="C22" s="3"/>
      <c r="D22" s="3"/>
      <c r="E22" s="38">
        <v>10000</v>
      </c>
      <c r="G22" s="59"/>
    </row>
    <row r="23" spans="1:7" ht="12.75">
      <c r="A23" s="3"/>
      <c r="B23" s="3" t="s">
        <v>17</v>
      </c>
      <c r="C23" s="3"/>
      <c r="D23" s="3"/>
      <c r="E23" s="41">
        <f>S76+2911405.215-3309.02-3343.14-3343.14-3343.14-3343.14-3343.14-3326.17-3311.99-3298.7-3297.47-3287.85-9840.8-3268.08-6515.68-3252.33-9739.84-3203.51-3194.24-3174.99-3184.62-9515.74-3164.08-3155.9-3156.95-3157.64-9473.62-3141.29-3215.04-3239.62-3223.86-9655.05-3189.78-3107.33-3140.17-3104.03-9325.99-3129.92-3142.95-3131.65-3148.16-9467.24-3187.25-3187.6-3165.53-3140.34-9404.52-3140.86-3155.8-3180.3-3168.66-9520.4-3183.25-3178.74-3144.68-3128.7-9399.31-3139.9-3143.89-3136.58-3134.33-9408.42-3247.05-3429.98-3495.7-3592.97-10947.07-3763.23-3700.26-3257-3110.91-9290.76-3036.27-3062.08-3055.43-3036.3-9080.23-2995.53-2972.03-2931.87-2909.95-8697.92-2878.38-2928.54-2928.19-2929.59-8747.55-2860.49-2783.5-2774.02-2875.31-8649.58-2882.17</f>
        <v>2546566.3650000207</v>
      </c>
      <c r="G23" s="59"/>
    </row>
    <row r="24" spans="1:5" ht="12.75">
      <c r="A24" s="3"/>
      <c r="B24" s="12"/>
      <c r="C24" s="12"/>
      <c r="D24" s="12"/>
      <c r="E24" s="13"/>
    </row>
    <row r="25" spans="1:5" ht="12.75">
      <c r="A25" s="3"/>
      <c r="B25" s="12"/>
      <c r="C25" s="12"/>
      <c r="D25" s="12"/>
      <c r="E25" s="26"/>
    </row>
    <row r="26" spans="1:5" ht="12.75">
      <c r="A26" s="3"/>
      <c r="B26" s="110" t="s">
        <v>16</v>
      </c>
      <c r="C26" s="110"/>
      <c r="D26" s="110"/>
      <c r="E26" s="110"/>
    </row>
    <row r="27" spans="1:5" ht="12.75">
      <c r="A27" s="3"/>
      <c r="B27" s="110"/>
      <c r="C27" s="110"/>
      <c r="D27" s="110"/>
      <c r="E27" s="110"/>
    </row>
    <row r="28" spans="1:5" ht="12.75">
      <c r="A28" s="3"/>
      <c r="B28" s="4"/>
      <c r="C28" s="3"/>
      <c r="D28" s="7"/>
      <c r="E28" s="3"/>
    </row>
    <row r="29" ht="12.75">
      <c r="B29" s="2"/>
    </row>
    <row r="30" ht="12.75">
      <c r="B30" s="2"/>
    </row>
    <row r="31" spans="1:5" s="34" customFormat="1" ht="14.25">
      <c r="A31" s="1"/>
      <c r="B31" s="24" t="s">
        <v>22</v>
      </c>
      <c r="C31" s="25"/>
      <c r="D31" s="25"/>
      <c r="E31" s="27">
        <f>+E11+1</f>
        <v>43698</v>
      </c>
    </row>
    <row r="32" spans="1:5" s="34" customFormat="1" ht="14.25">
      <c r="A32" s="1"/>
      <c r="B32" s="22" t="s">
        <v>23</v>
      </c>
      <c r="C32" s="12"/>
      <c r="D32" s="12"/>
      <c r="E32" s="23">
        <v>0</v>
      </c>
    </row>
    <row r="33" spans="1:5" s="34" customFormat="1" ht="14.25">
      <c r="A33" s="1"/>
      <c r="B33" s="22" t="s">
        <v>24</v>
      </c>
      <c r="C33" s="12"/>
      <c r="D33" s="12"/>
      <c r="E33" s="23">
        <v>0.0023274234004588327</v>
      </c>
    </row>
    <row r="34" spans="1:5" s="34" customFormat="1" ht="14.25">
      <c r="A34" s="1"/>
      <c r="B34" s="22" t="s">
        <v>25</v>
      </c>
      <c r="C34" s="12"/>
      <c r="D34" s="12"/>
      <c r="E34" s="23">
        <v>0.0023274234004588327</v>
      </c>
    </row>
    <row r="35" spans="1:5" s="34" customFormat="1" ht="14.25">
      <c r="A35" s="1"/>
      <c r="B35" s="107" t="s">
        <v>26</v>
      </c>
      <c r="C35" s="107"/>
      <c r="D35" s="107"/>
      <c r="E35" s="107"/>
    </row>
    <row r="36" spans="1:5" s="34" customFormat="1" ht="14.25">
      <c r="A36" s="1"/>
      <c r="B36" s="107"/>
      <c r="C36" s="107"/>
      <c r="D36" s="107"/>
      <c r="E36" s="107"/>
    </row>
    <row r="37" spans="1:5" s="34" customFormat="1" ht="14.25">
      <c r="A37" s="1"/>
      <c r="B37" s="107" t="s">
        <v>27</v>
      </c>
      <c r="C37" s="107"/>
      <c r="D37" s="107"/>
      <c r="E37" s="107"/>
    </row>
    <row r="38" spans="2:5" ht="12.75">
      <c r="B38" s="107"/>
      <c r="C38" s="107"/>
      <c r="D38" s="107"/>
      <c r="E38" s="107"/>
    </row>
    <row r="39" ht="13.5" thickBot="1"/>
    <row r="40" spans="2:20" ht="38.25" customHeight="1" thickBot="1">
      <c r="B40" s="109" t="s">
        <v>12</v>
      </c>
      <c r="C40" s="109"/>
      <c r="D40" s="109"/>
      <c r="E40" s="14">
        <f>+E31</f>
        <v>43698</v>
      </c>
      <c r="G40" s="55" t="s">
        <v>123</v>
      </c>
      <c r="I40" s="55" t="s">
        <v>123</v>
      </c>
      <c r="K40" s="55" t="s">
        <v>123</v>
      </c>
      <c r="M40" s="12"/>
      <c r="N40" s="56"/>
      <c r="P40" s="57" t="s">
        <v>124</v>
      </c>
      <c r="Q40" s="58"/>
      <c r="R40" s="59"/>
      <c r="T40" s="34"/>
    </row>
    <row r="41" spans="2:21" ht="32.25" customHeight="1" thickBot="1">
      <c r="B41" s="16" t="s">
        <v>56</v>
      </c>
      <c r="C41" s="15" t="s">
        <v>4</v>
      </c>
      <c r="D41" s="16" t="s">
        <v>84</v>
      </c>
      <c r="E41" s="17" t="s">
        <v>13</v>
      </c>
      <c r="G41" s="60" t="s">
        <v>125</v>
      </c>
      <c r="H41" s="61" t="s">
        <v>126</v>
      </c>
      <c r="I41" s="62" t="s">
        <v>127</v>
      </c>
      <c r="J41" s="63" t="s">
        <v>128</v>
      </c>
      <c r="K41" s="64" t="s">
        <v>129</v>
      </c>
      <c r="L41" s="65">
        <f>+E19</f>
        <v>163950</v>
      </c>
      <c r="M41" s="66"/>
      <c r="N41" s="67" t="s">
        <v>130</v>
      </c>
      <c r="O41" s="57" t="s">
        <v>131</v>
      </c>
      <c r="P41" s="68">
        <v>-10</v>
      </c>
      <c r="Q41" s="69" t="s">
        <v>132</v>
      </c>
      <c r="R41" s="70" t="s">
        <v>133</v>
      </c>
      <c r="S41" s="70" t="s">
        <v>134</v>
      </c>
      <c r="T41" s="70" t="s">
        <v>135</v>
      </c>
      <c r="U41" s="70" t="s">
        <v>136</v>
      </c>
    </row>
    <row r="42" spans="2:22" ht="15">
      <c r="B42" s="18" t="s">
        <v>31</v>
      </c>
      <c r="C42" s="18" t="s">
        <v>57</v>
      </c>
      <c r="D42" s="42" t="s">
        <v>85</v>
      </c>
      <c r="E42" s="32">
        <f>+ROUND(L42/I42,0)</f>
        <v>57</v>
      </c>
      <c r="G42">
        <v>57</v>
      </c>
      <c r="H42" s="71">
        <f aca="true" t="shared" si="0" ref="H42:H69">+G42-E42</f>
        <v>0</v>
      </c>
      <c r="I42" s="72">
        <v>101.54</v>
      </c>
      <c r="J42" s="73">
        <f>+E42*I42</f>
        <v>5787.780000000001</v>
      </c>
      <c r="K42" s="74">
        <v>0.035034126896226675</v>
      </c>
      <c r="L42" s="75">
        <f aca="true" t="shared" si="1" ref="L42:L69">+$L$41*K42</f>
        <v>5743.845104636363</v>
      </c>
      <c r="M42" s="76"/>
      <c r="N42" s="32">
        <v>57</v>
      </c>
      <c r="O42" s="77"/>
      <c r="P42" s="78">
        <f>+N42*$P$41</f>
        <v>-570</v>
      </c>
      <c r="Q42" s="78">
        <v>48645</v>
      </c>
      <c r="R42" s="59">
        <f>+P42+Q42+O42</f>
        <v>48075</v>
      </c>
      <c r="S42" s="79">
        <f aca="true" t="shared" si="2" ref="S42:S69">+R42*I42</f>
        <v>4881535.5</v>
      </c>
      <c r="T42" s="78">
        <v>48645</v>
      </c>
      <c r="U42" s="80">
        <f aca="true" t="shared" si="3" ref="U42:U69">+R42-T42</f>
        <v>-570</v>
      </c>
      <c r="V42" s="81"/>
    </row>
    <row r="43" spans="2:22" ht="15">
      <c r="B43" s="18" t="s">
        <v>32</v>
      </c>
      <c r="C43" s="18" t="s">
        <v>58</v>
      </c>
      <c r="D43" s="43" t="s">
        <v>86</v>
      </c>
      <c r="E43" s="32">
        <f>+ROUND(L43/I43,0)</f>
        <v>394</v>
      </c>
      <c r="G43">
        <v>394</v>
      </c>
      <c r="H43" s="82">
        <f t="shared" si="0"/>
        <v>0</v>
      </c>
      <c r="I43" s="72">
        <v>15.18</v>
      </c>
      <c r="J43" s="73">
        <f>+E43*I43</f>
        <v>5980.92</v>
      </c>
      <c r="K43" s="83">
        <v>0.03646263671468346</v>
      </c>
      <c r="L43" s="84">
        <f t="shared" si="1"/>
        <v>5978.049289372353</v>
      </c>
      <c r="M43" s="76"/>
      <c r="N43" s="32">
        <v>395</v>
      </c>
      <c r="O43" s="77"/>
      <c r="P43" s="78">
        <f aca="true" t="shared" si="4" ref="P43:P69">+N43*$P$41</f>
        <v>-3950</v>
      </c>
      <c r="Q43" s="78">
        <v>339487</v>
      </c>
      <c r="R43" s="59">
        <f aca="true" t="shared" si="5" ref="R43:R69">+P43+Q43+O43</f>
        <v>335537</v>
      </c>
      <c r="S43" s="79">
        <f t="shared" si="2"/>
        <v>5093451.66</v>
      </c>
      <c r="T43" s="78">
        <v>339487</v>
      </c>
      <c r="U43" s="80">
        <f t="shared" si="3"/>
        <v>-3950</v>
      </c>
      <c r="V43"/>
    </row>
    <row r="44" spans="2:22" ht="15">
      <c r="B44" s="18" t="s">
        <v>33</v>
      </c>
      <c r="C44" s="18" t="s">
        <v>59</v>
      </c>
      <c r="D44" s="52" t="s">
        <v>108</v>
      </c>
      <c r="E44" s="32">
        <f aca="true" t="shared" si="6" ref="E44:E55">+ROUND(L44/I44,0)</f>
        <v>70</v>
      </c>
      <c r="G44">
        <v>70</v>
      </c>
      <c r="H44" s="82">
        <f t="shared" si="0"/>
        <v>0</v>
      </c>
      <c r="I44">
        <v>21.42</v>
      </c>
      <c r="J44" s="73">
        <f>+E44*I44</f>
        <v>1499.4</v>
      </c>
      <c r="K44" s="83">
        <v>0.009190033148189437</v>
      </c>
      <c r="L44" s="84">
        <f t="shared" si="1"/>
        <v>1506.705934645658</v>
      </c>
      <c r="M44" s="76"/>
      <c r="N44" s="32">
        <v>70</v>
      </c>
      <c r="O44" s="77"/>
      <c r="P44" s="78">
        <f t="shared" si="4"/>
        <v>-700</v>
      </c>
      <c r="Q44" s="78">
        <v>60755</v>
      </c>
      <c r="R44" s="59">
        <f t="shared" si="5"/>
        <v>60055</v>
      </c>
      <c r="S44" s="79">
        <f t="shared" si="2"/>
        <v>1286378.1</v>
      </c>
      <c r="T44" s="78">
        <v>60755</v>
      </c>
      <c r="U44" s="80">
        <f t="shared" si="3"/>
        <v>-700</v>
      </c>
      <c r="V44"/>
    </row>
    <row r="45" spans="2:22" ht="15">
      <c r="B45" s="18" t="s">
        <v>34</v>
      </c>
      <c r="C45" s="18" t="s">
        <v>60</v>
      </c>
      <c r="D45" s="44" t="s">
        <v>87</v>
      </c>
      <c r="E45" s="32">
        <f>+ROUND(L45/I45,0)</f>
        <v>192</v>
      </c>
      <c r="G45">
        <v>192</v>
      </c>
      <c r="H45" s="71">
        <f t="shared" si="0"/>
        <v>0</v>
      </c>
      <c r="I45">
        <v>41.03</v>
      </c>
      <c r="J45" s="73">
        <f>+E45*I45</f>
        <v>7877.76</v>
      </c>
      <c r="K45" s="85">
        <v>0.047968087117519397</v>
      </c>
      <c r="L45" s="75">
        <f t="shared" si="1"/>
        <v>7864.367882917305</v>
      </c>
      <c r="M45" s="76"/>
      <c r="N45" s="32">
        <v>192</v>
      </c>
      <c r="O45" s="77"/>
      <c r="P45" s="78">
        <f t="shared" si="4"/>
        <v>-1920</v>
      </c>
      <c r="Q45" s="78">
        <v>165144</v>
      </c>
      <c r="R45" s="59">
        <f t="shared" si="5"/>
        <v>163224</v>
      </c>
      <c r="S45" s="79">
        <f t="shared" si="2"/>
        <v>6697080.72</v>
      </c>
      <c r="T45" s="78">
        <v>165144</v>
      </c>
      <c r="U45" s="80">
        <f t="shared" si="3"/>
        <v>-1920</v>
      </c>
      <c r="V45"/>
    </row>
    <row r="46" spans="2:22" ht="15">
      <c r="B46" s="18" t="s">
        <v>35</v>
      </c>
      <c r="C46" s="18" t="s">
        <v>61</v>
      </c>
      <c r="D46" s="45" t="s">
        <v>88</v>
      </c>
      <c r="E46" s="32">
        <f t="shared" si="6"/>
        <v>503</v>
      </c>
      <c r="G46">
        <v>503</v>
      </c>
      <c r="H46" s="82">
        <f t="shared" si="0"/>
        <v>0</v>
      </c>
      <c r="I46">
        <v>13</v>
      </c>
      <c r="J46" s="73">
        <f aca="true" t="shared" si="7" ref="J46:J69">+E46*I46</f>
        <v>6539</v>
      </c>
      <c r="K46" s="83">
        <v>0.03991431330005037</v>
      </c>
      <c r="L46" s="84">
        <f t="shared" si="1"/>
        <v>6543.951665543259</v>
      </c>
      <c r="M46" s="76"/>
      <c r="N46" s="32">
        <v>503</v>
      </c>
      <c r="O46" s="77"/>
      <c r="P46" s="78">
        <f t="shared" si="4"/>
        <v>-5030</v>
      </c>
      <c r="Q46" s="78">
        <v>433493</v>
      </c>
      <c r="R46" s="59">
        <f t="shared" si="5"/>
        <v>428463</v>
      </c>
      <c r="S46" s="79">
        <f t="shared" si="2"/>
        <v>5570019</v>
      </c>
      <c r="T46" s="78">
        <v>433493</v>
      </c>
      <c r="U46" s="80">
        <f t="shared" si="3"/>
        <v>-5030</v>
      </c>
      <c r="V46"/>
    </row>
    <row r="47" spans="2:22" ht="15">
      <c r="B47" s="18" t="s">
        <v>36</v>
      </c>
      <c r="C47" s="18" t="s">
        <v>62</v>
      </c>
      <c r="D47" s="46" t="s">
        <v>89</v>
      </c>
      <c r="E47" s="32">
        <f t="shared" si="6"/>
        <v>24</v>
      </c>
      <c r="G47">
        <v>24</v>
      </c>
      <c r="H47" s="71">
        <f t="shared" si="0"/>
        <v>0</v>
      </c>
      <c r="I47">
        <v>280.52</v>
      </c>
      <c r="J47" s="73">
        <f t="shared" si="7"/>
        <v>6732.48</v>
      </c>
      <c r="K47" s="85">
        <v>0.04077834072095211</v>
      </c>
      <c r="L47" s="75">
        <f t="shared" si="1"/>
        <v>6685.608961200098</v>
      </c>
      <c r="M47" s="76"/>
      <c r="N47" s="32">
        <v>24</v>
      </c>
      <c r="O47" s="77"/>
      <c r="P47" s="78">
        <f t="shared" si="4"/>
        <v>-240</v>
      </c>
      <c r="Q47" s="78">
        <v>20534</v>
      </c>
      <c r="R47" s="59">
        <f t="shared" si="5"/>
        <v>20294</v>
      </c>
      <c r="S47" s="79">
        <f t="shared" si="2"/>
        <v>5692872.88</v>
      </c>
      <c r="T47" s="78">
        <v>20534</v>
      </c>
      <c r="U47" s="80">
        <f t="shared" si="3"/>
        <v>-240</v>
      </c>
      <c r="V47"/>
    </row>
    <row r="48" spans="2:22" ht="15">
      <c r="B48" s="18" t="s">
        <v>55</v>
      </c>
      <c r="C48" s="18" t="s">
        <v>63</v>
      </c>
      <c r="D48" s="53" t="s">
        <v>110</v>
      </c>
      <c r="E48" s="32">
        <f t="shared" si="6"/>
        <v>71</v>
      </c>
      <c r="G48">
        <v>71</v>
      </c>
      <c r="H48" s="82">
        <f t="shared" si="0"/>
        <v>0</v>
      </c>
      <c r="I48">
        <v>32.22</v>
      </c>
      <c r="J48" s="73">
        <f t="shared" si="7"/>
        <v>2287.62</v>
      </c>
      <c r="K48" s="83">
        <v>0.013917410069637768</v>
      </c>
      <c r="L48" s="84">
        <f t="shared" si="1"/>
        <v>2281.759380917112</v>
      </c>
      <c r="M48" s="76"/>
      <c r="N48" s="32">
        <v>71</v>
      </c>
      <c r="O48" s="77"/>
      <c r="P48" s="78">
        <f t="shared" si="4"/>
        <v>-710</v>
      </c>
      <c r="Q48" s="78">
        <v>61287</v>
      </c>
      <c r="R48" s="59">
        <f t="shared" si="5"/>
        <v>60577</v>
      </c>
      <c r="S48" s="79">
        <f t="shared" si="2"/>
        <v>1951790.94</v>
      </c>
      <c r="T48" s="78">
        <v>61287</v>
      </c>
      <c r="U48" s="80">
        <f t="shared" si="3"/>
        <v>-710</v>
      </c>
      <c r="V48"/>
    </row>
    <row r="49" spans="2:22" ht="15">
      <c r="B49" s="18" t="s">
        <v>37</v>
      </c>
      <c r="C49" s="18" t="s">
        <v>64</v>
      </c>
      <c r="D49" s="47" t="s">
        <v>90</v>
      </c>
      <c r="E49" s="32">
        <f>+ROUND(L49/I49,0)</f>
        <v>109</v>
      </c>
      <c r="G49">
        <v>109</v>
      </c>
      <c r="H49" s="71">
        <f t="shared" si="0"/>
        <v>0</v>
      </c>
      <c r="I49">
        <v>33.67</v>
      </c>
      <c r="J49" s="73">
        <f t="shared" si="7"/>
        <v>3670.03</v>
      </c>
      <c r="K49" s="85">
        <v>0.022467490369808534</v>
      </c>
      <c r="L49" s="86">
        <f t="shared" si="1"/>
        <v>3683.5450461301093</v>
      </c>
      <c r="M49" s="76"/>
      <c r="N49" s="32">
        <v>109</v>
      </c>
      <c r="O49" s="77"/>
      <c r="P49" s="78">
        <f t="shared" si="4"/>
        <v>-1090</v>
      </c>
      <c r="Q49" s="78">
        <v>94562</v>
      </c>
      <c r="R49" s="59">
        <f t="shared" si="5"/>
        <v>93472</v>
      </c>
      <c r="S49" s="79">
        <f t="shared" si="2"/>
        <v>3147202.24</v>
      </c>
      <c r="T49" s="78">
        <v>94562</v>
      </c>
      <c r="U49" s="80">
        <f t="shared" si="3"/>
        <v>-1090</v>
      </c>
      <c r="V49"/>
    </row>
    <row r="50" spans="2:22" ht="15">
      <c r="B50" s="18" t="s">
        <v>54</v>
      </c>
      <c r="C50" s="18" t="s">
        <v>65</v>
      </c>
      <c r="D50" s="53" t="s">
        <v>111</v>
      </c>
      <c r="E50" s="32">
        <f>+ROUND(L50/I50,0)-1</f>
        <v>250</v>
      </c>
      <c r="G50">
        <v>250</v>
      </c>
      <c r="H50" s="71">
        <f t="shared" si="0"/>
        <v>0</v>
      </c>
      <c r="I50">
        <v>25.19</v>
      </c>
      <c r="J50" s="73">
        <f t="shared" si="7"/>
        <v>6297.5</v>
      </c>
      <c r="K50" s="85">
        <v>0.03849668063911387</v>
      </c>
      <c r="L50" s="86">
        <f t="shared" si="1"/>
        <v>6311.530790782719</v>
      </c>
      <c r="M50" s="76"/>
      <c r="N50" s="32">
        <v>251</v>
      </c>
      <c r="O50" s="77"/>
      <c r="P50" s="78">
        <f t="shared" si="4"/>
        <v>-2510</v>
      </c>
      <c r="Q50" s="78">
        <v>216168</v>
      </c>
      <c r="R50" s="59">
        <f t="shared" si="5"/>
        <v>213658</v>
      </c>
      <c r="S50" s="79">
        <f t="shared" si="2"/>
        <v>5382045.0200000005</v>
      </c>
      <c r="T50" s="78">
        <v>216168</v>
      </c>
      <c r="U50" s="80">
        <f t="shared" si="3"/>
        <v>-2510</v>
      </c>
      <c r="V50"/>
    </row>
    <row r="51" spans="2:22" ht="15">
      <c r="B51" s="18" t="s">
        <v>38</v>
      </c>
      <c r="C51" s="18" t="s">
        <v>66</v>
      </c>
      <c r="D51" s="48" t="s">
        <v>91</v>
      </c>
      <c r="E51" s="32">
        <f>+ROUND(L51/I51,0)+1</f>
        <v>1033</v>
      </c>
      <c r="G51">
        <v>1033</v>
      </c>
      <c r="H51" s="71">
        <f t="shared" si="0"/>
        <v>0</v>
      </c>
      <c r="I51">
        <v>5.98</v>
      </c>
      <c r="J51" s="73">
        <f t="shared" si="7"/>
        <v>6177.34</v>
      </c>
      <c r="K51" s="85">
        <v>0.03764121523990586</v>
      </c>
      <c r="L51" s="86">
        <f t="shared" si="1"/>
        <v>6171.277238582566</v>
      </c>
      <c r="M51" s="76"/>
      <c r="N51" s="32">
        <v>1032</v>
      </c>
      <c r="O51" s="77"/>
      <c r="P51" s="78">
        <f t="shared" si="4"/>
        <v>-10320</v>
      </c>
      <c r="Q51" s="78">
        <v>892095</v>
      </c>
      <c r="R51" s="59">
        <f t="shared" si="5"/>
        <v>881775</v>
      </c>
      <c r="S51" s="79">
        <f t="shared" si="2"/>
        <v>5273014.5</v>
      </c>
      <c r="T51" s="78">
        <v>892095</v>
      </c>
      <c r="U51" s="80">
        <f t="shared" si="3"/>
        <v>-10320</v>
      </c>
      <c r="V51"/>
    </row>
    <row r="52" spans="2:22" ht="15">
      <c r="B52" s="18" t="s">
        <v>120</v>
      </c>
      <c r="C52" s="18" t="s">
        <v>121</v>
      </c>
      <c r="D52" s="49" t="s">
        <v>122</v>
      </c>
      <c r="E52" s="32">
        <f t="shared" si="6"/>
        <v>66</v>
      </c>
      <c r="G52">
        <v>66</v>
      </c>
      <c r="H52" s="82">
        <f t="shared" si="0"/>
        <v>0</v>
      </c>
      <c r="I52">
        <v>29.44</v>
      </c>
      <c r="J52" s="73">
        <f t="shared" si="7"/>
        <v>1943.0400000000002</v>
      </c>
      <c r="K52" s="83">
        <v>0.011871223724685324</v>
      </c>
      <c r="L52" s="84">
        <f t="shared" si="1"/>
        <v>1946.2871296621588</v>
      </c>
      <c r="M52" s="76"/>
      <c r="N52" s="32">
        <v>66</v>
      </c>
      <c r="O52" s="77"/>
      <c r="P52" s="78">
        <f t="shared" si="4"/>
        <v>-660</v>
      </c>
      <c r="Q52" s="78">
        <v>56884</v>
      </c>
      <c r="R52" s="59">
        <f t="shared" si="5"/>
        <v>56224</v>
      </c>
      <c r="S52" s="79">
        <f t="shared" si="2"/>
        <v>1655234.56</v>
      </c>
      <c r="T52" s="78">
        <v>56884</v>
      </c>
      <c r="U52" s="80">
        <f t="shared" si="3"/>
        <v>-660</v>
      </c>
      <c r="V52"/>
    </row>
    <row r="53" spans="2:22" ht="15">
      <c r="B53" s="18" t="s">
        <v>39</v>
      </c>
      <c r="C53" s="18" t="s">
        <v>67</v>
      </c>
      <c r="D53" s="53" t="s">
        <v>92</v>
      </c>
      <c r="E53" s="32">
        <f t="shared" si="6"/>
        <v>39</v>
      </c>
      <c r="G53">
        <v>39</v>
      </c>
      <c r="H53" s="82">
        <f t="shared" si="0"/>
        <v>0</v>
      </c>
      <c r="I53">
        <v>174.3</v>
      </c>
      <c r="J53" s="73">
        <f t="shared" si="7"/>
        <v>6797.700000000001</v>
      </c>
      <c r="K53" s="83">
        <v>0.04134449685081036</v>
      </c>
      <c r="L53" s="84">
        <f t="shared" si="1"/>
        <v>6778.430258690359</v>
      </c>
      <c r="M53" s="76"/>
      <c r="N53" s="32">
        <v>39</v>
      </c>
      <c r="O53" s="77"/>
      <c r="P53" s="78">
        <f t="shared" si="4"/>
        <v>-390</v>
      </c>
      <c r="Q53" s="78">
        <v>33440</v>
      </c>
      <c r="R53" s="59">
        <f t="shared" si="5"/>
        <v>33050</v>
      </c>
      <c r="S53" s="79">
        <f t="shared" si="2"/>
        <v>5760615</v>
      </c>
      <c r="T53" s="78">
        <v>33440</v>
      </c>
      <c r="U53" s="80">
        <f t="shared" si="3"/>
        <v>-390</v>
      </c>
      <c r="V53"/>
    </row>
    <row r="54" spans="2:22" ht="15">
      <c r="B54" s="18" t="s">
        <v>36</v>
      </c>
      <c r="C54" s="18" t="s">
        <v>68</v>
      </c>
      <c r="D54" s="53" t="s">
        <v>93</v>
      </c>
      <c r="E54" s="32">
        <f t="shared" si="6"/>
        <v>34</v>
      </c>
      <c r="G54">
        <v>34</v>
      </c>
      <c r="H54" s="71">
        <f t="shared" si="0"/>
        <v>0</v>
      </c>
      <c r="I54">
        <v>180.04</v>
      </c>
      <c r="J54" s="73">
        <f t="shared" si="7"/>
        <v>6121.36</v>
      </c>
      <c r="K54" s="85">
        <v>0.03786875707117107</v>
      </c>
      <c r="L54" s="86">
        <f t="shared" si="1"/>
        <v>6208.582721818497</v>
      </c>
      <c r="M54" s="76"/>
      <c r="N54" s="32">
        <v>34</v>
      </c>
      <c r="O54" s="77"/>
      <c r="P54" s="78">
        <f t="shared" si="4"/>
        <v>-340</v>
      </c>
      <c r="Q54" s="78">
        <v>29695</v>
      </c>
      <c r="R54" s="59">
        <f t="shared" si="5"/>
        <v>29355</v>
      </c>
      <c r="S54" s="79">
        <f t="shared" si="2"/>
        <v>5285074.2</v>
      </c>
      <c r="T54" s="78">
        <v>29695</v>
      </c>
      <c r="U54" s="80">
        <f t="shared" si="3"/>
        <v>-340</v>
      </c>
      <c r="V54"/>
    </row>
    <row r="55" spans="2:22" ht="15">
      <c r="B55" s="18" t="s">
        <v>117</v>
      </c>
      <c r="C55" s="18" t="s">
        <v>118</v>
      </c>
      <c r="D55" s="50" t="s">
        <v>119</v>
      </c>
      <c r="E55" s="32">
        <f t="shared" si="6"/>
        <v>37</v>
      </c>
      <c r="G55">
        <v>37</v>
      </c>
      <c r="H55" s="82">
        <f t="shared" si="0"/>
        <v>0</v>
      </c>
      <c r="I55">
        <v>99.48</v>
      </c>
      <c r="J55" s="73">
        <f t="shared" si="7"/>
        <v>3680.76</v>
      </c>
      <c r="K55" s="85">
        <v>0.02217875669709994</v>
      </c>
      <c r="L55" s="84">
        <f t="shared" si="1"/>
        <v>3636.2071604895355</v>
      </c>
      <c r="M55" s="76"/>
      <c r="N55" s="32">
        <v>37</v>
      </c>
      <c r="O55" s="77"/>
      <c r="P55" s="78">
        <f t="shared" si="4"/>
        <v>-370</v>
      </c>
      <c r="Q55" s="78">
        <v>31555</v>
      </c>
      <c r="R55" s="59">
        <f>+P55+Q55+O55</f>
        <v>31185</v>
      </c>
      <c r="S55" s="79">
        <f t="shared" si="2"/>
        <v>3102283.8000000003</v>
      </c>
      <c r="T55" s="78">
        <v>31555</v>
      </c>
      <c r="U55" s="80">
        <f t="shared" si="3"/>
        <v>-370</v>
      </c>
      <c r="V55"/>
    </row>
    <row r="56" spans="2:22" ht="15">
      <c r="B56" s="18" t="s">
        <v>40</v>
      </c>
      <c r="C56" s="18" t="s">
        <v>69</v>
      </c>
      <c r="D56" s="53" t="s">
        <v>94</v>
      </c>
      <c r="E56" s="32">
        <f>+ROUND(L56/I56,0)</f>
        <v>301</v>
      </c>
      <c r="G56">
        <v>301</v>
      </c>
      <c r="H56" s="82">
        <f t="shared" si="0"/>
        <v>0</v>
      </c>
      <c r="I56">
        <v>15.01</v>
      </c>
      <c r="J56" s="73">
        <f t="shared" si="7"/>
        <v>4518.01</v>
      </c>
      <c r="K56" s="83">
        <v>0.027583445025436117</v>
      </c>
      <c r="L56" s="84">
        <f t="shared" si="1"/>
        <v>4522.3058119202515</v>
      </c>
      <c r="M56" s="76"/>
      <c r="N56" s="32">
        <v>301</v>
      </c>
      <c r="O56" s="77"/>
      <c r="P56" s="78">
        <f t="shared" si="4"/>
        <v>-3010</v>
      </c>
      <c r="Q56" s="78">
        <v>259846</v>
      </c>
      <c r="R56" s="59">
        <f t="shared" si="5"/>
        <v>256836</v>
      </c>
      <c r="S56" s="79">
        <f t="shared" si="2"/>
        <v>3855108.36</v>
      </c>
      <c r="T56" s="78">
        <v>259846</v>
      </c>
      <c r="U56" s="80">
        <f t="shared" si="3"/>
        <v>-3010</v>
      </c>
      <c r="V56"/>
    </row>
    <row r="57" spans="2:22" ht="15">
      <c r="B57" s="18" t="s">
        <v>41</v>
      </c>
      <c r="C57" s="18" t="s">
        <v>70</v>
      </c>
      <c r="D57" s="53" t="s">
        <v>95</v>
      </c>
      <c r="E57" s="32">
        <f>+ROUND(L57/I57,0)</f>
        <v>242</v>
      </c>
      <c r="G57">
        <v>242</v>
      </c>
      <c r="H57" s="71">
        <f t="shared" si="0"/>
        <v>0</v>
      </c>
      <c r="I57">
        <v>22.76</v>
      </c>
      <c r="J57" s="73">
        <f t="shared" si="7"/>
        <v>5507.92</v>
      </c>
      <c r="K57" s="85">
        <v>0.03359710088865697</v>
      </c>
      <c r="L57" s="86">
        <f t="shared" si="1"/>
        <v>5508.244690695311</v>
      </c>
      <c r="M57" s="76"/>
      <c r="N57" s="32">
        <v>243</v>
      </c>
      <c r="O57" s="77"/>
      <c r="P57" s="78">
        <f t="shared" si="4"/>
        <v>-2430</v>
      </c>
      <c r="Q57" s="78">
        <v>209028</v>
      </c>
      <c r="R57" s="59">
        <f t="shared" si="5"/>
        <v>206598</v>
      </c>
      <c r="S57" s="79">
        <f t="shared" si="2"/>
        <v>4702170.48</v>
      </c>
      <c r="T57" s="78">
        <v>209028</v>
      </c>
      <c r="U57" s="80">
        <f t="shared" si="3"/>
        <v>-2430</v>
      </c>
      <c r="V57"/>
    </row>
    <row r="58" spans="2:22" ht="15">
      <c r="B58" s="18" t="s">
        <v>42</v>
      </c>
      <c r="C58" s="18" t="s">
        <v>71</v>
      </c>
      <c r="D58" s="53" t="s">
        <v>96</v>
      </c>
      <c r="E58" s="32">
        <f>+ROUND(L58/I58,0)</f>
        <v>102</v>
      </c>
      <c r="G58">
        <v>102</v>
      </c>
      <c r="H58" s="71">
        <f t="shared" si="0"/>
        <v>0</v>
      </c>
      <c r="I58">
        <v>99.28</v>
      </c>
      <c r="J58" s="73">
        <f t="shared" si="7"/>
        <v>10126.56</v>
      </c>
      <c r="K58" s="85">
        <v>0.06170744630011177</v>
      </c>
      <c r="L58" s="86">
        <f t="shared" si="1"/>
        <v>10116.935820903323</v>
      </c>
      <c r="M58" s="76"/>
      <c r="N58" s="32">
        <v>102</v>
      </c>
      <c r="O58" s="77"/>
      <c r="P58" s="78">
        <f t="shared" si="4"/>
        <v>-1020</v>
      </c>
      <c r="Q58" s="78">
        <v>88084</v>
      </c>
      <c r="R58" s="59">
        <f t="shared" si="5"/>
        <v>87064</v>
      </c>
      <c r="S58" s="79">
        <f t="shared" si="2"/>
        <v>8643713.92</v>
      </c>
      <c r="T58" s="78">
        <v>88084</v>
      </c>
      <c r="U58" s="80">
        <f t="shared" si="3"/>
        <v>-1020</v>
      </c>
      <c r="V58"/>
    </row>
    <row r="59" spans="2:22" ht="15">
      <c r="B59" s="18" t="s">
        <v>43</v>
      </c>
      <c r="C59" s="18" t="s">
        <v>72</v>
      </c>
      <c r="D59" s="53" t="s">
        <v>97</v>
      </c>
      <c r="E59" s="32">
        <f>+ROUND(L59/I59,0)</f>
        <v>193</v>
      </c>
      <c r="G59">
        <v>193</v>
      </c>
      <c r="H59" s="82">
        <f t="shared" si="0"/>
        <v>0</v>
      </c>
      <c r="I59">
        <v>41.89</v>
      </c>
      <c r="J59" s="73">
        <f t="shared" si="7"/>
        <v>8084.77</v>
      </c>
      <c r="K59" s="83">
        <v>0.049384869084648994</v>
      </c>
      <c r="L59" s="84">
        <f t="shared" si="1"/>
        <v>8096.649286428203</v>
      </c>
      <c r="M59" s="76"/>
      <c r="N59" s="32">
        <v>193</v>
      </c>
      <c r="O59" s="77"/>
      <c r="P59" s="78">
        <f t="shared" si="4"/>
        <v>-1930</v>
      </c>
      <c r="Q59" s="78">
        <v>165885</v>
      </c>
      <c r="R59" s="59">
        <f t="shared" si="5"/>
        <v>163955</v>
      </c>
      <c r="S59" s="79">
        <f t="shared" si="2"/>
        <v>6868074.95</v>
      </c>
      <c r="T59" s="78">
        <v>165885</v>
      </c>
      <c r="U59" s="80">
        <f t="shared" si="3"/>
        <v>-1930</v>
      </c>
      <c r="V59"/>
    </row>
    <row r="60" spans="2:22" ht="15">
      <c r="B60" s="18" t="s">
        <v>44</v>
      </c>
      <c r="C60" s="18" t="s">
        <v>73</v>
      </c>
      <c r="D60" s="53" t="s">
        <v>98</v>
      </c>
      <c r="E60" s="32">
        <f aca="true" t="shared" si="8" ref="E60:E70">+ROUND(L60/I60,0)</f>
        <v>40</v>
      </c>
      <c r="G60">
        <v>40</v>
      </c>
      <c r="H60" s="71">
        <f t="shared" si="0"/>
        <v>0</v>
      </c>
      <c r="I60">
        <v>180.29</v>
      </c>
      <c r="J60" s="73">
        <f t="shared" si="7"/>
        <v>7211.599999999999</v>
      </c>
      <c r="K60" s="85">
        <v>0.0444844703091078</v>
      </c>
      <c r="L60" s="86">
        <f t="shared" si="1"/>
        <v>7293.228907178223</v>
      </c>
      <c r="M60" s="76"/>
      <c r="N60" s="32">
        <v>40</v>
      </c>
      <c r="O60" s="77"/>
      <c r="P60" s="78">
        <f t="shared" si="4"/>
        <v>-400</v>
      </c>
      <c r="Q60" s="78">
        <v>34831</v>
      </c>
      <c r="R60" s="59">
        <f t="shared" si="5"/>
        <v>34431</v>
      </c>
      <c r="S60" s="79">
        <f t="shared" si="2"/>
        <v>6207564.989999999</v>
      </c>
      <c r="T60" s="78">
        <v>34831</v>
      </c>
      <c r="U60" s="80">
        <f t="shared" si="3"/>
        <v>-400</v>
      </c>
      <c r="V60"/>
    </row>
    <row r="61" spans="2:22" ht="15">
      <c r="B61" s="18" t="s">
        <v>45</v>
      </c>
      <c r="C61" s="18" t="s">
        <v>74</v>
      </c>
      <c r="D61" s="53" t="s">
        <v>99</v>
      </c>
      <c r="E61" s="32">
        <f t="shared" si="8"/>
        <v>103</v>
      </c>
      <c r="G61">
        <v>103</v>
      </c>
      <c r="H61" s="82">
        <f t="shared" si="0"/>
        <v>0</v>
      </c>
      <c r="I61">
        <v>76.67</v>
      </c>
      <c r="J61" s="73">
        <f t="shared" si="7"/>
        <v>7897.01</v>
      </c>
      <c r="K61" s="83">
        <v>0.048391290977390394</v>
      </c>
      <c r="L61" s="84">
        <f t="shared" si="1"/>
        <v>7933.7521557431555</v>
      </c>
      <c r="M61" s="76"/>
      <c r="N61" s="32">
        <v>103</v>
      </c>
      <c r="O61" s="77"/>
      <c r="P61" s="78">
        <f t="shared" si="4"/>
        <v>-1030</v>
      </c>
      <c r="Q61" s="78">
        <v>88800</v>
      </c>
      <c r="R61" s="59">
        <f t="shared" si="5"/>
        <v>87770</v>
      </c>
      <c r="S61" s="79">
        <f t="shared" si="2"/>
        <v>6729325.9</v>
      </c>
      <c r="T61" s="78">
        <v>88800</v>
      </c>
      <c r="U61" s="80">
        <f t="shared" si="3"/>
        <v>-1030</v>
      </c>
      <c r="V61"/>
    </row>
    <row r="62" spans="2:22" ht="15">
      <c r="B62" s="18" t="s">
        <v>46</v>
      </c>
      <c r="C62" s="18" t="s">
        <v>75</v>
      </c>
      <c r="D62" s="53" t="s">
        <v>100</v>
      </c>
      <c r="E62" s="32">
        <f t="shared" si="8"/>
        <v>102</v>
      </c>
      <c r="G62">
        <v>102</v>
      </c>
      <c r="H62" s="71">
        <f t="shared" si="0"/>
        <v>0</v>
      </c>
      <c r="I62">
        <v>38.9</v>
      </c>
      <c r="J62" s="73">
        <f t="shared" si="7"/>
        <v>3967.7999999999997</v>
      </c>
      <c r="K62" s="85">
        <v>0.0241777136872714</v>
      </c>
      <c r="L62" s="86">
        <f t="shared" si="1"/>
        <v>3963.936159028146</v>
      </c>
      <c r="M62" s="76"/>
      <c r="N62" s="32">
        <v>102</v>
      </c>
      <c r="O62" s="77"/>
      <c r="P62" s="78">
        <f t="shared" si="4"/>
        <v>-1020</v>
      </c>
      <c r="Q62" s="78">
        <v>87743</v>
      </c>
      <c r="R62" s="59">
        <f t="shared" si="5"/>
        <v>86723</v>
      </c>
      <c r="S62" s="79">
        <f t="shared" si="2"/>
        <v>3373524.6999999997</v>
      </c>
      <c r="T62" s="78">
        <v>87743</v>
      </c>
      <c r="U62" s="80">
        <f t="shared" si="3"/>
        <v>-1020</v>
      </c>
      <c r="V62"/>
    </row>
    <row r="63" spans="2:22" ht="15">
      <c r="B63" s="18" t="s">
        <v>114</v>
      </c>
      <c r="C63" s="18" t="s">
        <v>113</v>
      </c>
      <c r="D63" s="53" t="s">
        <v>101</v>
      </c>
      <c r="E63" s="32">
        <f t="shared" si="8"/>
        <v>20</v>
      </c>
      <c r="G63">
        <v>20</v>
      </c>
      <c r="H63" s="82">
        <f t="shared" si="0"/>
        <v>0</v>
      </c>
      <c r="I63">
        <v>114.01</v>
      </c>
      <c r="J63" s="73">
        <f t="shared" si="7"/>
        <v>2280.2000000000003</v>
      </c>
      <c r="K63" s="83">
        <v>0.014049627535709408</v>
      </c>
      <c r="L63" s="84">
        <f t="shared" si="1"/>
        <v>2303.436434479557</v>
      </c>
      <c r="M63" s="76"/>
      <c r="N63" s="32">
        <v>20</v>
      </c>
      <c r="O63" s="77"/>
      <c r="P63" s="78">
        <f t="shared" si="4"/>
        <v>-200</v>
      </c>
      <c r="Q63" s="78">
        <v>17347</v>
      </c>
      <c r="R63" s="59">
        <f t="shared" si="5"/>
        <v>17147</v>
      </c>
      <c r="S63" s="79">
        <f t="shared" si="2"/>
        <v>1954929.47</v>
      </c>
      <c r="T63" s="78">
        <v>17347</v>
      </c>
      <c r="U63" s="80">
        <f t="shared" si="3"/>
        <v>-200</v>
      </c>
      <c r="V63"/>
    </row>
    <row r="64" spans="2:22" ht="15">
      <c r="B64" s="18" t="s">
        <v>47</v>
      </c>
      <c r="C64" s="18" t="s">
        <v>76</v>
      </c>
      <c r="D64" s="53" t="s">
        <v>102</v>
      </c>
      <c r="E64" s="32">
        <f t="shared" si="8"/>
        <v>22</v>
      </c>
      <c r="G64">
        <v>22</v>
      </c>
      <c r="H64" s="71">
        <f t="shared" si="0"/>
        <v>0</v>
      </c>
      <c r="I64">
        <v>99.57</v>
      </c>
      <c r="J64" s="73">
        <f t="shared" si="7"/>
        <v>2190.54</v>
      </c>
      <c r="K64" s="85">
        <v>0.013662995818868495</v>
      </c>
      <c r="L64" s="86">
        <f t="shared" si="1"/>
        <v>2240.0481645034897</v>
      </c>
      <c r="M64" s="76"/>
      <c r="N64" s="32">
        <v>22</v>
      </c>
      <c r="O64" s="77"/>
      <c r="P64" s="78">
        <f t="shared" si="4"/>
        <v>-220</v>
      </c>
      <c r="Q64" s="78">
        <v>19358</v>
      </c>
      <c r="R64" s="59">
        <f t="shared" si="5"/>
        <v>19138</v>
      </c>
      <c r="S64" s="79">
        <f t="shared" si="2"/>
        <v>1905570.66</v>
      </c>
      <c r="T64" s="78">
        <v>19358</v>
      </c>
      <c r="U64" s="80">
        <f t="shared" si="3"/>
        <v>-220</v>
      </c>
      <c r="V64"/>
    </row>
    <row r="65" spans="2:22" ht="15">
      <c r="B65" s="18" t="s">
        <v>53</v>
      </c>
      <c r="C65" s="18" t="s">
        <v>77</v>
      </c>
      <c r="D65" s="53" t="s">
        <v>109</v>
      </c>
      <c r="E65" s="32">
        <f t="shared" si="8"/>
        <v>73</v>
      </c>
      <c r="G65">
        <v>73</v>
      </c>
      <c r="H65" s="82">
        <f t="shared" si="0"/>
        <v>0</v>
      </c>
      <c r="I65">
        <v>75.39</v>
      </c>
      <c r="J65" s="73">
        <f t="shared" si="7"/>
        <v>5503.47</v>
      </c>
      <c r="K65" s="83">
        <v>0.033378028462424096</v>
      </c>
      <c r="L65" s="84">
        <f t="shared" si="1"/>
        <v>5472.327766414431</v>
      </c>
      <c r="M65" s="76"/>
      <c r="N65" s="32">
        <v>73</v>
      </c>
      <c r="O65" s="77"/>
      <c r="P65" s="78">
        <f t="shared" si="4"/>
        <v>-730</v>
      </c>
      <c r="Q65" s="78">
        <v>62608</v>
      </c>
      <c r="R65" s="59">
        <f t="shared" si="5"/>
        <v>61878</v>
      </c>
      <c r="S65" s="79">
        <f t="shared" si="2"/>
        <v>4664982.42</v>
      </c>
      <c r="T65" s="78">
        <v>62608</v>
      </c>
      <c r="U65" s="80">
        <f t="shared" si="3"/>
        <v>-730</v>
      </c>
      <c r="V65"/>
    </row>
    <row r="66" spans="2:22" ht="15">
      <c r="B66" s="18" t="s">
        <v>48</v>
      </c>
      <c r="C66" s="18" t="s">
        <v>78</v>
      </c>
      <c r="D66" s="53" t="s">
        <v>103</v>
      </c>
      <c r="E66" s="32">
        <f t="shared" si="8"/>
        <v>239</v>
      </c>
      <c r="G66">
        <v>239</v>
      </c>
      <c r="H66" s="71">
        <f t="shared" si="0"/>
        <v>0</v>
      </c>
      <c r="I66">
        <v>34.21</v>
      </c>
      <c r="J66" s="73">
        <f t="shared" si="7"/>
        <v>8176.1900000000005</v>
      </c>
      <c r="K66" s="85">
        <v>0.04990549856505438</v>
      </c>
      <c r="L66" s="86">
        <f t="shared" si="1"/>
        <v>8182.0064897406655</v>
      </c>
      <c r="M66" s="76"/>
      <c r="N66" s="32">
        <v>239</v>
      </c>
      <c r="O66" s="77"/>
      <c r="P66" s="78">
        <f t="shared" si="4"/>
        <v>-2390</v>
      </c>
      <c r="Q66" s="78">
        <v>205919</v>
      </c>
      <c r="R66" s="59">
        <f t="shared" si="5"/>
        <v>203529</v>
      </c>
      <c r="S66" s="79">
        <f t="shared" si="2"/>
        <v>6962727.09</v>
      </c>
      <c r="T66" s="78">
        <v>205919</v>
      </c>
      <c r="U66" s="80">
        <f t="shared" si="3"/>
        <v>-2390</v>
      </c>
      <c r="V66"/>
    </row>
    <row r="67" spans="2:22" ht="15">
      <c r="B67" s="18" t="s">
        <v>36</v>
      </c>
      <c r="C67" s="18" t="s">
        <v>79</v>
      </c>
      <c r="D67" s="53" t="s">
        <v>104</v>
      </c>
      <c r="E67" s="32">
        <f t="shared" si="8"/>
        <v>58</v>
      </c>
      <c r="G67">
        <v>58</v>
      </c>
      <c r="H67" s="82">
        <f t="shared" si="0"/>
        <v>0</v>
      </c>
      <c r="I67">
        <v>109.77</v>
      </c>
      <c r="J67" s="73">
        <f t="shared" si="7"/>
        <v>6366.66</v>
      </c>
      <c r="K67" s="83">
        <v>0.03898349544076131</v>
      </c>
      <c r="L67" s="84">
        <f t="shared" si="1"/>
        <v>6391.3440775128165</v>
      </c>
      <c r="M67" s="76"/>
      <c r="N67" s="32">
        <v>58</v>
      </c>
      <c r="O67" s="77"/>
      <c r="P67" s="78">
        <f t="shared" si="4"/>
        <v>-580</v>
      </c>
      <c r="Q67" s="78">
        <v>50158</v>
      </c>
      <c r="R67" s="59">
        <f t="shared" si="5"/>
        <v>49578</v>
      </c>
      <c r="S67" s="79">
        <f t="shared" si="2"/>
        <v>5442177.06</v>
      </c>
      <c r="T67" s="78">
        <v>50158</v>
      </c>
      <c r="U67" s="80">
        <f t="shared" si="3"/>
        <v>-580</v>
      </c>
      <c r="V67"/>
    </row>
    <row r="68" spans="2:22" ht="15">
      <c r="B68" s="18" t="s">
        <v>49</v>
      </c>
      <c r="C68" s="18" t="s">
        <v>80</v>
      </c>
      <c r="D68" s="53" t="s">
        <v>105</v>
      </c>
      <c r="E68" s="32">
        <f t="shared" si="8"/>
        <v>19</v>
      </c>
      <c r="G68">
        <v>19</v>
      </c>
      <c r="H68" s="71">
        <f t="shared" si="0"/>
        <v>0</v>
      </c>
      <c r="I68">
        <v>198.65</v>
      </c>
      <c r="J68" s="73">
        <f t="shared" si="7"/>
        <v>3774.35</v>
      </c>
      <c r="K68" s="85">
        <v>0.022647498604015947</v>
      </c>
      <c r="L68" s="86">
        <f t="shared" si="1"/>
        <v>3713.0573961284144</v>
      </c>
      <c r="M68" s="76"/>
      <c r="N68" s="32">
        <v>19</v>
      </c>
      <c r="O68" s="77"/>
      <c r="P68" s="78">
        <f t="shared" si="4"/>
        <v>-190</v>
      </c>
      <c r="Q68" s="78">
        <v>15963</v>
      </c>
      <c r="R68" s="59">
        <f t="shared" si="5"/>
        <v>15773</v>
      </c>
      <c r="S68" s="79">
        <f t="shared" si="2"/>
        <v>3133306.45</v>
      </c>
      <c r="T68" s="78">
        <v>15963</v>
      </c>
      <c r="U68" s="80">
        <f t="shared" si="3"/>
        <v>-190</v>
      </c>
      <c r="V68"/>
    </row>
    <row r="69" spans="2:22" ht="15">
      <c r="B69" s="18" t="s">
        <v>50</v>
      </c>
      <c r="C69" s="18" t="s">
        <v>81</v>
      </c>
      <c r="D69" s="53" t="s">
        <v>106</v>
      </c>
      <c r="E69" s="32">
        <f t="shared" si="8"/>
        <v>25</v>
      </c>
      <c r="G69">
        <v>25</v>
      </c>
      <c r="H69" s="82">
        <f t="shared" si="0"/>
        <v>0</v>
      </c>
      <c r="I69">
        <v>158.46</v>
      </c>
      <c r="J69" s="73">
        <f t="shared" si="7"/>
        <v>3961.5</v>
      </c>
      <c r="K69" s="83">
        <v>0.023793876759037675</v>
      </c>
      <c r="L69" s="84">
        <f t="shared" si="1"/>
        <v>3901.006094644227</v>
      </c>
      <c r="M69" s="76"/>
      <c r="N69" s="32">
        <v>25</v>
      </c>
      <c r="O69" s="77"/>
      <c r="P69" s="78">
        <f t="shared" si="4"/>
        <v>-250</v>
      </c>
      <c r="Q69" s="78">
        <v>21159</v>
      </c>
      <c r="R69" s="59">
        <f t="shared" si="5"/>
        <v>20909</v>
      </c>
      <c r="S69" s="79">
        <f t="shared" si="2"/>
        <v>3313240.14</v>
      </c>
      <c r="T69" s="78">
        <v>21159</v>
      </c>
      <c r="U69" s="80">
        <f t="shared" si="3"/>
        <v>-250</v>
      </c>
      <c r="V69"/>
    </row>
    <row r="70" spans="2:22" ht="15">
      <c r="B70" s="18" t="s">
        <v>51</v>
      </c>
      <c r="C70" s="18" t="s">
        <v>82</v>
      </c>
      <c r="D70" s="51" t="s">
        <v>107</v>
      </c>
      <c r="E70" s="32">
        <f t="shared" si="8"/>
        <v>125</v>
      </c>
      <c r="G70">
        <v>125</v>
      </c>
      <c r="H70" s="71">
        <f>+G70-E70</f>
        <v>0</v>
      </c>
      <c r="I70">
        <v>31</v>
      </c>
      <c r="J70" s="73">
        <f>+E70*I70</f>
        <v>3875</v>
      </c>
      <c r="K70" s="85">
        <v>0.023639113094503245</v>
      </c>
      <c r="L70" s="86">
        <f>+$L$41*K70</f>
        <v>3875.632591843807</v>
      </c>
      <c r="M70" s="76"/>
      <c r="N70" s="32">
        <v>125</v>
      </c>
      <c r="O70" s="77"/>
      <c r="P70" s="78">
        <f>+N70*$P$41</f>
        <v>-1250</v>
      </c>
      <c r="Q70" s="78">
        <v>107730</v>
      </c>
      <c r="R70" s="59">
        <f>+P70+Q70+O70</f>
        <v>106480</v>
      </c>
      <c r="S70" s="79">
        <f>+R70*I70</f>
        <v>3300880</v>
      </c>
      <c r="T70" s="78">
        <v>107730</v>
      </c>
      <c r="U70" s="80">
        <f>+R70-T70</f>
        <v>-1250</v>
      </c>
      <c r="V70"/>
    </row>
    <row r="71" spans="2:22" ht="15">
      <c r="B71" s="18" t="s">
        <v>52</v>
      </c>
      <c r="C71" s="18" t="s">
        <v>83</v>
      </c>
      <c r="D71" s="53" t="s">
        <v>112</v>
      </c>
      <c r="E71" s="32">
        <f>+ROUND(L71/I71,0)</f>
        <v>161</v>
      </c>
      <c r="G71">
        <v>161</v>
      </c>
      <c r="H71" s="82">
        <f>+G71-E71</f>
        <v>0</v>
      </c>
      <c r="I71">
        <v>56.62</v>
      </c>
      <c r="J71" s="73">
        <f>+E71*I71</f>
        <v>9115.82</v>
      </c>
      <c r="K71" s="83">
        <v>0.05547996088714786</v>
      </c>
      <c r="L71" s="84">
        <f>+$L$41*K71</f>
        <v>9095.93958744789</v>
      </c>
      <c r="M71" s="76"/>
      <c r="N71" s="32">
        <v>160</v>
      </c>
      <c r="O71" s="77"/>
      <c r="P71" s="78">
        <f>+N71*$P$41</f>
        <v>-1600</v>
      </c>
      <c r="Q71" s="78">
        <v>137978</v>
      </c>
      <c r="R71" s="59">
        <f>+P71+Q71+O71</f>
        <v>136378</v>
      </c>
      <c r="S71" s="79">
        <f>+R71*I71</f>
        <v>7721722.359999999</v>
      </c>
      <c r="T71" s="78">
        <v>137978</v>
      </c>
      <c r="U71" s="80">
        <f>+R71-T71</f>
        <v>-1600</v>
      </c>
      <c r="V71"/>
    </row>
    <row r="72" spans="2:21" ht="15" thickBot="1">
      <c r="B72" s="35"/>
      <c r="C72" s="35"/>
      <c r="D72" s="35"/>
      <c r="E72" s="35"/>
      <c r="G72" s="88"/>
      <c r="H72" s="89"/>
      <c r="I72" s="90"/>
      <c r="J72" s="91">
        <f>SUM(J42:J71)</f>
        <v>163950.09</v>
      </c>
      <c r="K72" s="92"/>
      <c r="L72" s="93">
        <f>SUM(L42:L71)</f>
        <v>163950</v>
      </c>
      <c r="M72" s="94"/>
      <c r="N72" s="77"/>
      <c r="O72" s="77"/>
      <c r="P72" s="59"/>
      <c r="Q72" s="59"/>
      <c r="R72" s="59"/>
      <c r="S72" s="79"/>
      <c r="T72" s="87"/>
      <c r="U72" s="80"/>
    </row>
    <row r="73" spans="2:21" ht="15" thickBot="1">
      <c r="B73" s="35"/>
      <c r="C73" s="35"/>
      <c r="D73" s="35"/>
      <c r="E73" s="35"/>
      <c r="G73" s="77"/>
      <c r="M73" s="12"/>
      <c r="N73" s="77"/>
      <c r="O73" s="77"/>
      <c r="P73" s="87"/>
      <c r="S73" s="79"/>
      <c r="T73" s="87"/>
      <c r="U73" s="80"/>
    </row>
    <row r="74" spans="2:21" ht="15" thickBot="1">
      <c r="B74" s="20" t="s">
        <v>15</v>
      </c>
      <c r="C74" s="21"/>
      <c r="D74" s="35"/>
      <c r="E74" s="54">
        <f>E23+E20</f>
        <v>142068016.365</v>
      </c>
      <c r="G74" s="77"/>
      <c r="H74" s="95">
        <f>SUM(H42:H73)</f>
        <v>0</v>
      </c>
      <c r="I74" s="96" t="s">
        <v>137</v>
      </c>
      <c r="J74" s="97">
        <f>+J72-L72</f>
        <v>0.08999999999650754</v>
      </c>
      <c r="M74" s="12"/>
      <c r="N74" s="77"/>
      <c r="O74" s="77"/>
      <c r="P74" s="87"/>
      <c r="Q74" s="98"/>
      <c r="R74" s="99" t="s">
        <v>138</v>
      </c>
      <c r="S74" s="100">
        <f>SUM(S42:S73)</f>
        <v>139557617.07000002</v>
      </c>
      <c r="T74" s="101"/>
      <c r="U74" s="95">
        <v>0</v>
      </c>
    </row>
    <row r="75" spans="2:19" ht="15" thickBot="1">
      <c r="B75" s="19" t="s">
        <v>14</v>
      </c>
      <c r="C75" s="36"/>
      <c r="D75" s="35"/>
      <c r="E75" s="37"/>
      <c r="F75" s="98"/>
      <c r="G75" s="87"/>
      <c r="H75" s="87"/>
      <c r="M75" s="12"/>
      <c r="N75" s="87"/>
      <c r="O75" s="87"/>
      <c r="P75" s="87"/>
      <c r="Q75" s="98"/>
      <c r="S75" s="2"/>
    </row>
    <row r="76" spans="1:21" ht="15" thickBot="1">
      <c r="A76" s="6"/>
      <c r="E76" s="5"/>
      <c r="G76" s="87"/>
      <c r="H76" s="87"/>
      <c r="I76" s="98"/>
      <c r="M76" s="12"/>
      <c r="N76" s="87"/>
      <c r="O76" s="87"/>
      <c r="P76" s="87"/>
      <c r="R76" s="99" t="s">
        <v>139</v>
      </c>
      <c r="S76" s="102">
        <f>+S74-E20</f>
        <v>36167.07000002265</v>
      </c>
      <c r="U76" s="103"/>
    </row>
    <row r="77" spans="1:19" ht="14.25">
      <c r="A77" s="9" t="s">
        <v>1</v>
      </c>
      <c r="G77" s="87"/>
      <c r="J77" s="98"/>
      <c r="M77" s="12"/>
      <c r="Q77" s="2"/>
      <c r="S77" s="80"/>
    </row>
    <row r="78" spans="2:13" ht="13.5" customHeight="1" thickBot="1">
      <c r="B78" s="106" t="s">
        <v>21</v>
      </c>
      <c r="C78" s="106"/>
      <c r="D78" s="106"/>
      <c r="E78" s="106"/>
      <c r="M78" s="12"/>
    </row>
    <row r="79" spans="2:19" ht="13.5" thickBot="1">
      <c r="B79" s="106"/>
      <c r="C79" s="106"/>
      <c r="D79" s="106"/>
      <c r="E79" s="106"/>
      <c r="M79" s="12"/>
      <c r="Q79" s="2"/>
      <c r="R79" s="104" t="s">
        <v>140</v>
      </c>
      <c r="S79" s="105">
        <f>+S74-S76</f>
        <v>139521450</v>
      </c>
    </row>
    <row r="80" spans="1:17" ht="12.75">
      <c r="A80" s="40" t="s">
        <v>2</v>
      </c>
      <c r="B80" s="5"/>
      <c r="M80" s="12"/>
      <c r="Q80" s="5"/>
    </row>
    <row r="81" spans="1:17" ht="12.75">
      <c r="A81" s="40"/>
      <c r="B81" s="5"/>
      <c r="M81" s="12"/>
      <c r="Q81" s="5"/>
    </row>
    <row r="82" ht="12.75">
      <c r="M82" s="12"/>
    </row>
    <row r="83" spans="2:13" ht="12.75">
      <c r="B83" s="1" t="s">
        <v>115</v>
      </c>
      <c r="D83" s="1" t="s">
        <v>116</v>
      </c>
      <c r="M83" s="12"/>
    </row>
    <row r="84" spans="2:13" ht="12.75">
      <c r="B84" s="1" t="s">
        <v>29</v>
      </c>
      <c r="D84" s="1" t="s">
        <v>30</v>
      </c>
      <c r="M84" s="12"/>
    </row>
    <row r="85" ht="12.75">
      <c r="M85" s="12"/>
    </row>
    <row r="86" ht="12.75">
      <c r="M86" s="12"/>
    </row>
    <row r="87" ht="12.75">
      <c r="M87" s="12"/>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Nalleli Garcia Rubio</cp:lastModifiedBy>
  <cp:lastPrinted>2012-05-17T22:35:19Z</cp:lastPrinted>
  <dcterms:created xsi:type="dcterms:W3CDTF">2010-06-14T22:38:42Z</dcterms:created>
  <dcterms:modified xsi:type="dcterms:W3CDTF">2019-08-20T23:16:48Z</dcterms:modified>
  <cp:category/>
  <cp:version/>
  <cp:contentType/>
  <cp:contentStatus/>
</cp:coreProperties>
</file>