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artrac" sheetId="1" r:id="rId1"/>
  </sheets>
  <definedNames>
    <definedName name="Creaciones">#REF!</definedName>
    <definedName name="Posicion">#REF!</definedName>
    <definedName name="Redenciones">#REF!</definedName>
  </definedNames>
  <calcPr fullCalcOnLoad="1"/>
</workbook>
</file>

<file path=xl/sharedStrings.xml><?xml version="1.0" encoding="utf-8"?>
<sst xmlns="http://schemas.openxmlformats.org/spreadsheetml/2006/main" count="75" uniqueCount="55">
  <si>
    <t>ACTINVER CASA DE BOLSA, S.A. DE C.V., DIVISIÓN FIDUCIARIA</t>
  </si>
  <si>
    <r>
      <rPr>
        <b/>
        <sz val="19"/>
        <color indexed="9"/>
        <rFont val="Arial"/>
        <family val="2"/>
      </rPr>
      <t>ARCHIVO DE COMPOSICIÓN DE CARTERA</t>
    </r>
    <r>
      <rPr>
        <sz val="19"/>
        <color indexed="9"/>
        <rFont val="Arial"/>
        <family val="2"/>
      </rPr>
      <t xml:space="preserve">
Composición de la Unidad Mínima de Conversión:
</t>
    </r>
    <r>
      <rPr>
        <b/>
        <sz val="19"/>
        <color indexed="9"/>
        <rFont val="Arial"/>
        <family val="2"/>
      </rPr>
      <t>DLRTRAC</t>
    </r>
  </si>
  <si>
    <t>Fecha</t>
  </si>
  <si>
    <t>Clave de Pizarra</t>
  </si>
  <si>
    <t>DLRTRAC</t>
  </si>
  <si>
    <t>Serie</t>
  </si>
  <si>
    <t>Número de Unidades Creadas</t>
  </si>
  <si>
    <t>Número de Unidades Redimidas</t>
  </si>
  <si>
    <t>Precio teórico del Certificado</t>
  </si>
  <si>
    <t>Valor teórico de la Canasta</t>
  </si>
  <si>
    <t>Número de Certificados por Unidad Mínima</t>
  </si>
  <si>
    <t xml:space="preserve">Efectivo </t>
  </si>
  <si>
    <t>Activos en Administración</t>
  </si>
  <si>
    <t>EMISIÓN</t>
  </si>
  <si>
    <t>ISIN CODE</t>
  </si>
  <si>
    <t>TITULOS</t>
  </si>
  <si>
    <t>VALOR 
NOMINAL</t>
  </si>
  <si>
    <t>PRECIO 
CIERRE</t>
  </si>
  <si>
    <t>VALOR DE 
MERCADO</t>
  </si>
  <si>
    <t>TOTAL</t>
  </si>
  <si>
    <t>CONTRATO</t>
  </si>
  <si>
    <t>SERIE</t>
  </si>
  <si>
    <t>CONTRATOS</t>
  </si>
  <si>
    <t>PRECIO LIQUIDACION</t>
  </si>
  <si>
    <t>FUTURO</t>
  </si>
  <si>
    <t>Personas Responsables:</t>
  </si>
  <si>
    <t>Número de Certificados en Tesorería</t>
  </si>
  <si>
    <t>Número de Unidades en Circulación</t>
  </si>
  <si>
    <t>Número de Certificados Emitidos</t>
  </si>
  <si>
    <t>Número de Certificados en Circulación</t>
  </si>
  <si>
    <t xml:space="preserve">ISIN </t>
  </si>
  <si>
    <r>
      <t>Cuenta de gastos</t>
    </r>
    <r>
      <rPr>
        <vertAlign val="superscript"/>
        <sz val="16"/>
        <rFont val="Arial"/>
        <family val="2"/>
      </rPr>
      <t>*</t>
    </r>
  </si>
  <si>
    <r>
      <rPr>
        <vertAlign val="superscript"/>
        <sz val="10"/>
        <rFont val="Arial"/>
        <family val="2"/>
      </rPr>
      <t>*</t>
    </r>
    <r>
      <rPr>
        <sz val="10"/>
        <rFont val="Arial"/>
        <family val="2"/>
      </rPr>
      <t>NOTA: Los gastos del Fideicomiso se determinan de acuerdo a lo estipulado en la Cláusula 11 GASTOS Y COMISIONES del Contrato de Fideicomiso</t>
    </r>
  </si>
  <si>
    <t>tel: 5033 3216</t>
  </si>
  <si>
    <t>Pablo Ampudia Téllez</t>
  </si>
  <si>
    <t>Daniela Torres De la Cruz</t>
  </si>
  <si>
    <t>tel: 11036600 ext. 1488</t>
  </si>
  <si>
    <t>BI_CETES_200402</t>
  </si>
  <si>
    <t>MXBIGO000OG2</t>
  </si>
  <si>
    <t>BI_CETES_200408</t>
  </si>
  <si>
    <t>MXBIGO000PC8</t>
  </si>
  <si>
    <t>BI_CETES_200423</t>
  </si>
  <si>
    <t>MXBIGO000OK4</t>
  </si>
  <si>
    <t>BI_CETES_200507</t>
  </si>
  <si>
    <t>MXBIGO000OL2</t>
  </si>
  <si>
    <t>BI_CETES_200430</t>
  </si>
  <si>
    <t>MXBIGO000PN5</t>
  </si>
  <si>
    <t>DEUA  JN20</t>
  </si>
  <si>
    <t>BI_CETES_200521</t>
  </si>
  <si>
    <t>MXBIGO000ON8</t>
  </si>
  <si>
    <t>BI_CETES_200528</t>
  </si>
  <si>
    <t>MXBIGO000PQ8</t>
  </si>
  <si>
    <t>BI_CETES_200604</t>
  </si>
  <si>
    <t>MXBIGO000OQ1</t>
  </si>
  <si>
    <t>DEUA  SP20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</si>
</sst>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 mmmm\ yyyy"/>
    <numFmt numFmtId="165" formatCode="_-* #,##0_-;\-* #,##0_-;_-* &quot;-&quot;??_-;_-@_-"/>
    <numFmt numFmtId="166" formatCode="_-* #,##0.0000_-;\-* #,##0.0000_-;_-* &quot;-&quot;??_-;_-@_-"/>
    <numFmt numFmtId="167" formatCode="_-* #,##0.000000_-;\-* #,##0.000000_-;_-* &quot;-&quot;??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_(&quot;$&quot;* #,##0.000000_);_(&quot;$&quot;* \(#,##0.000000\);_(&quot;$&quot;* &quot;-&quot;??_);_(@_)"/>
    <numFmt numFmtId="173" formatCode="0.0000"/>
    <numFmt numFmtId="174" formatCode="#,##0.000"/>
    <numFmt numFmtId="175" formatCode="#,##0.0000"/>
    <numFmt numFmtId="176" formatCode="#,##0.000000"/>
    <numFmt numFmtId="177" formatCode="#,##0.00000"/>
    <numFmt numFmtId="178" formatCode="_-* #,##0.0_-;\-* #,##0.0_-;_-* &quot;-&quot;??_-;_-@_-"/>
    <numFmt numFmtId="179" formatCode="_-* #,##0.000_-;\-* #,##0.000_-;_-* &quot;-&quot;??_-;_-@_-"/>
    <numFmt numFmtId="180" formatCode="_-* #,##0.00000_-;\-* #,##0.00000_-;_-* &quot;-&quot;??_-;_-@_-"/>
    <numFmt numFmtId="181" formatCode="_-* #,##0.000000_-;\-* #,##0.000000_-;_-* &quot;-&quot;??????_-;_-@_-"/>
    <numFmt numFmtId="182" formatCode="#,##0_ ;\-#,##0\ "/>
    <numFmt numFmtId="183" formatCode="_(* #,##0_);_(* \(#,##0\);_(* &quot;-&quot;??_);_(@_)"/>
    <numFmt numFmtId="184" formatCode="_(* #,##0.000000_);_(* \(#,##0.000000\);_(* &quot;-&quot;??_);_(@_)"/>
    <numFmt numFmtId="185" formatCode="#,##0.0"/>
    <numFmt numFmtId="186" formatCode="_-* #,##0.0000000_-;\-* #,##0.0000000_-;_-* &quot;-&quot;??_-;_-@_-"/>
    <numFmt numFmtId="187" formatCode="0.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i/>
      <sz val="28"/>
      <name val="Arial"/>
      <family val="2"/>
    </font>
    <font>
      <b/>
      <sz val="16"/>
      <name val="Arial"/>
      <family val="2"/>
    </font>
    <font>
      <sz val="19"/>
      <color indexed="9"/>
      <name val="Arial"/>
      <family val="2"/>
    </font>
    <font>
      <b/>
      <sz val="19"/>
      <color indexed="9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6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b/>
      <sz val="14"/>
      <color indexed="63"/>
      <name val="Arial"/>
      <family val="2"/>
    </font>
    <font>
      <b/>
      <sz val="20"/>
      <color indexed="63"/>
      <name val="Arial"/>
      <family val="2"/>
    </font>
    <font>
      <sz val="20"/>
      <color indexed="8"/>
      <name val="Arial"/>
      <family val="2"/>
    </font>
    <font>
      <sz val="15"/>
      <color indexed="9"/>
      <name val="Arial"/>
      <family val="2"/>
    </font>
    <font>
      <b/>
      <sz val="25"/>
      <color indexed="9"/>
      <name val="Arial"/>
      <family val="0"/>
    </font>
    <font>
      <b/>
      <sz val="18"/>
      <color indexed="9"/>
      <name val="Arial"/>
      <family val="0"/>
    </font>
    <font>
      <b/>
      <sz val="18"/>
      <color indexed="8"/>
      <name val="Helv"/>
      <family val="0"/>
    </font>
    <font>
      <b/>
      <sz val="24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 tint="0.24998000264167786"/>
      <name val="Arial"/>
      <family val="2"/>
    </font>
    <font>
      <sz val="16"/>
      <color theme="1" tint="0.24998000264167786"/>
      <name val="Arial"/>
      <family val="2"/>
    </font>
    <font>
      <sz val="11"/>
      <color theme="1"/>
      <name val="Arial"/>
      <family val="2"/>
    </font>
    <font>
      <sz val="16"/>
      <color theme="1" tint="0.34999001026153564"/>
      <name val="Arial"/>
      <family val="2"/>
    </font>
    <font>
      <sz val="11"/>
      <color theme="1" tint="0.34999001026153564"/>
      <name val="Arial"/>
      <family val="2"/>
    </font>
    <font>
      <sz val="10"/>
      <color theme="1" tint="0.34999001026153564"/>
      <name val="Arial"/>
      <family val="2"/>
    </font>
    <font>
      <sz val="14"/>
      <color theme="1" tint="0.34999001026153564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4"/>
      <color theme="0"/>
      <name val="Arial"/>
      <family val="2"/>
    </font>
    <font>
      <sz val="10"/>
      <color theme="1" tint="0.24998000264167786"/>
      <name val="Arial"/>
      <family val="2"/>
    </font>
    <font>
      <b/>
      <sz val="14"/>
      <color theme="1" tint="0.24998000264167786"/>
      <name val="Arial"/>
      <family val="2"/>
    </font>
    <font>
      <sz val="14"/>
      <color theme="1" tint="0.24998000264167786"/>
      <name val="Arial"/>
      <family val="2"/>
    </font>
    <font>
      <b/>
      <sz val="20"/>
      <color theme="1" tint="0.24998000264167786"/>
      <name val="Arial"/>
      <family val="2"/>
    </font>
    <font>
      <sz val="20"/>
      <color theme="1"/>
      <name val="Arial"/>
      <family val="2"/>
    </font>
    <font>
      <sz val="1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E1126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43" fontId="2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2" fillId="0" borderId="0" applyBorder="0">
      <alignment/>
      <protection/>
    </xf>
    <xf numFmtId="0" fontId="2" fillId="0" borderId="0" applyProtection="0">
      <alignment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2" fillId="0" borderId="0" xfId="59" applyNumberFormat="1" applyFont="1" applyFill="1" applyBorder="1">
      <alignment/>
      <protection/>
    </xf>
    <xf numFmtId="43" fontId="2" fillId="0" borderId="0" xfId="52" applyFont="1" applyFill="1" applyBorder="1" applyAlignment="1">
      <alignment/>
    </xf>
    <xf numFmtId="0" fontId="2" fillId="0" borderId="0" xfId="59" applyFont="1" applyFill="1" applyBorder="1">
      <alignment/>
      <protection/>
    </xf>
    <xf numFmtId="0" fontId="3" fillId="0" borderId="0" xfId="59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wrapText="1"/>
    </xf>
    <xf numFmtId="0" fontId="72" fillId="0" borderId="0" xfId="59" applyNumberFormat="1" applyFont="1" applyFill="1" applyBorder="1" applyAlignment="1">
      <alignment horizontal="center"/>
      <protection/>
    </xf>
    <xf numFmtId="0" fontId="73" fillId="0" borderId="0" xfId="0" applyNumberFormat="1" applyFont="1" applyFill="1" applyBorder="1" applyAlignment="1">
      <alignment horizontal="center"/>
    </xf>
    <xf numFmtId="0" fontId="74" fillId="33" borderId="0" xfId="0" applyFont="1" applyFill="1" applyAlignment="1">
      <alignment horizontal="center"/>
    </xf>
    <xf numFmtId="0" fontId="5" fillId="33" borderId="0" xfId="59" applyNumberFormat="1" applyFont="1" applyFill="1" applyBorder="1" applyAlignment="1">
      <alignment horizontal="center" vertical="center"/>
      <protection/>
    </xf>
    <xf numFmtId="0" fontId="3" fillId="0" borderId="0" xfId="59" applyNumberFormat="1" applyFont="1" applyFill="1" applyBorder="1" applyAlignment="1">
      <alignment horizontal="center"/>
      <protection/>
    </xf>
    <xf numFmtId="14" fontId="8" fillId="0" borderId="0" xfId="0" applyNumberFormat="1" applyFont="1" applyFill="1" applyBorder="1" applyAlignment="1">
      <alignment horizontal="right"/>
    </xf>
    <xf numFmtId="43" fontId="9" fillId="0" borderId="0" xfId="52" applyFont="1" applyFill="1" applyAlignment="1">
      <alignment wrapText="1"/>
    </xf>
    <xf numFmtId="43" fontId="9" fillId="0" borderId="0" xfId="52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75" fillId="0" borderId="0" xfId="0" applyNumberFormat="1" applyFont="1" applyFill="1" applyBorder="1" applyAlignment="1">
      <alignment/>
    </xf>
    <xf numFmtId="0" fontId="76" fillId="0" borderId="0" xfId="0" applyNumberFormat="1" applyFont="1" applyFill="1" applyBorder="1" applyAlignment="1">
      <alignment/>
    </xf>
    <xf numFmtId="0" fontId="77" fillId="0" borderId="0" xfId="59" applyNumberFormat="1" applyFont="1" applyFill="1" applyBorder="1">
      <alignment/>
      <protection/>
    </xf>
    <xf numFmtId="0" fontId="77" fillId="0" borderId="0" xfId="59" applyNumberFormat="1" applyFont="1" applyFill="1" applyBorder="1" applyAlignment="1" quotePrefix="1">
      <alignment horizontal="right"/>
      <protection/>
    </xf>
    <xf numFmtId="0" fontId="78" fillId="0" borderId="0" xfId="52" applyNumberFormat="1" applyFont="1" applyFill="1" applyBorder="1" applyAlignment="1">
      <alignment horizontal="right"/>
    </xf>
    <xf numFmtId="43" fontId="11" fillId="0" borderId="0" xfId="52" applyFont="1" applyFill="1" applyBorder="1" applyAlignment="1">
      <alignment horizontal="justify" vertical="center" wrapText="1"/>
    </xf>
    <xf numFmtId="0" fontId="12" fillId="0" borderId="0" xfId="59" applyNumberFormat="1" applyFont="1" applyFill="1" applyBorder="1" applyAlignment="1">
      <alignment horizontal="justify" vertical="center" wrapText="1"/>
      <protection/>
    </xf>
    <xf numFmtId="43" fontId="12" fillId="0" borderId="0" xfId="52" applyFont="1" applyFill="1" applyBorder="1" applyAlignment="1">
      <alignment horizontal="justify" vertical="center" wrapText="1"/>
    </xf>
    <xf numFmtId="0" fontId="2" fillId="0" borderId="0" xfId="59" applyNumberFormat="1" applyFont="1" applyFill="1" applyBorder="1" applyAlignment="1">
      <alignment/>
      <protection/>
    </xf>
    <xf numFmtId="0" fontId="11" fillId="0" borderId="0" xfId="59" applyNumberFormat="1" applyFont="1" applyFill="1" applyBorder="1" applyAlignment="1">
      <alignment vertical="center"/>
      <protection/>
    </xf>
    <xf numFmtId="0" fontId="79" fillId="33" borderId="0" xfId="59" applyNumberFormat="1" applyFont="1" applyFill="1" applyBorder="1" applyAlignment="1">
      <alignment vertical="center"/>
      <protection/>
    </xf>
    <xf numFmtId="0" fontId="80" fillId="33" borderId="0" xfId="59" applyNumberFormat="1" applyFont="1" applyFill="1" applyBorder="1" applyAlignment="1">
      <alignment horizontal="center" vertical="center" wrapText="1"/>
      <protection/>
    </xf>
    <xf numFmtId="0" fontId="81" fillId="34" borderId="0" xfId="59" applyNumberFormat="1" applyFont="1" applyFill="1" applyBorder="1">
      <alignment/>
      <protection/>
    </xf>
    <xf numFmtId="0" fontId="82" fillId="34" borderId="0" xfId="0" applyNumberFormat="1" applyFont="1" applyFill="1" applyBorder="1" applyAlignment="1">
      <alignment/>
    </xf>
    <xf numFmtId="0" fontId="82" fillId="34" borderId="0" xfId="52" applyNumberFormat="1" applyFont="1" applyFill="1" applyBorder="1" applyAlignment="1">
      <alignment/>
    </xf>
    <xf numFmtId="165" fontId="82" fillId="34" borderId="0" xfId="52" applyNumberFormat="1" applyFont="1" applyFill="1" applyBorder="1" applyAlignment="1">
      <alignment/>
    </xf>
    <xf numFmtId="43" fontId="11" fillId="0" borderId="0" xfId="52" applyFont="1" applyFill="1" applyBorder="1" applyAlignment="1">
      <alignment/>
    </xf>
    <xf numFmtId="0" fontId="83" fillId="34" borderId="0" xfId="0" applyNumberFormat="1" applyFont="1" applyFill="1" applyBorder="1" applyAlignment="1">
      <alignment/>
    </xf>
    <xf numFmtId="0" fontId="81" fillId="34" borderId="0" xfId="52" applyNumberFormat="1" applyFont="1" applyFill="1" applyBorder="1" applyAlignment="1">
      <alignment/>
    </xf>
    <xf numFmtId="165" fontId="83" fillId="34" borderId="0" xfId="52" applyNumberFormat="1" applyFont="1" applyFill="1" applyBorder="1" applyAlignment="1">
      <alignment/>
    </xf>
    <xf numFmtId="0" fontId="11" fillId="0" borderId="0" xfId="59" applyNumberFormat="1" applyFont="1" applyFill="1" applyBorder="1">
      <alignment/>
      <protection/>
    </xf>
    <xf numFmtId="0" fontId="11" fillId="0" borderId="0" xfId="59" applyNumberFormat="1" applyFont="1" applyFill="1" applyBorder="1" applyAlignment="1">
      <alignment horizontal="center" vertical="center"/>
      <protection/>
    </xf>
    <xf numFmtId="0" fontId="11" fillId="14" borderId="0" xfId="59" applyNumberFormat="1" applyFont="1" applyFill="1" applyBorder="1" applyAlignment="1">
      <alignment horizontal="center" vertical="center"/>
      <protection/>
    </xf>
    <xf numFmtId="0" fontId="3" fillId="14" borderId="0" xfId="59" applyNumberFormat="1" applyFont="1" applyFill="1" applyBorder="1" applyAlignment="1">
      <alignment horizontal="center" vertical="center"/>
      <protection/>
    </xf>
    <xf numFmtId="0" fontId="9" fillId="14" borderId="0" xfId="0" applyNumberFormat="1" applyFont="1" applyFill="1" applyBorder="1" applyAlignment="1">
      <alignment horizontal="center" vertical="center"/>
    </xf>
    <xf numFmtId="0" fontId="11" fillId="0" borderId="0" xfId="59" applyFont="1" applyFill="1" applyBorder="1">
      <alignment/>
      <protection/>
    </xf>
    <xf numFmtId="0" fontId="11" fillId="0" borderId="0" xfId="59" applyNumberFormat="1" applyFont="1" applyFill="1" applyBorder="1" applyAlignment="1">
      <alignment/>
      <protection/>
    </xf>
    <xf numFmtId="0" fontId="11" fillId="0" borderId="0" xfId="59" applyNumberFormat="1" applyFont="1" applyFill="1" applyBorder="1" applyAlignment="1">
      <alignment horizontal="center"/>
      <protection/>
    </xf>
    <xf numFmtId="0" fontId="9" fillId="0" borderId="0" xfId="0" applyNumberFormat="1" applyFont="1" applyFill="1" applyBorder="1" applyAlignment="1">
      <alignment/>
    </xf>
    <xf numFmtId="0" fontId="11" fillId="0" borderId="0" xfId="52" applyNumberFormat="1" applyFont="1" applyFill="1" applyBorder="1" applyAlignment="1">
      <alignment/>
    </xf>
    <xf numFmtId="0" fontId="74" fillId="0" borderId="0" xfId="0" applyNumberFormat="1" applyFont="1" applyFill="1" applyBorder="1" applyAlignment="1">
      <alignment/>
    </xf>
    <xf numFmtId="0" fontId="11" fillId="0" borderId="0" xfId="59" applyNumberFormat="1" applyFont="1" applyFill="1" applyBorder="1" applyAlignment="1">
      <alignment vertical="center" wrapText="1"/>
      <protection/>
    </xf>
    <xf numFmtId="0" fontId="2" fillId="0" borderId="0" xfId="59" applyNumberFormat="1" applyFont="1" applyFill="1" applyBorder="1" applyAlignment="1">
      <alignment vertical="center"/>
      <protection/>
    </xf>
    <xf numFmtId="0" fontId="2" fillId="33" borderId="0" xfId="59" applyNumberFormat="1" applyFont="1" applyFill="1" applyBorder="1" applyAlignment="1">
      <alignment vertical="center"/>
      <protection/>
    </xf>
    <xf numFmtId="0" fontId="81" fillId="33" borderId="0" xfId="59" applyNumberFormat="1" applyFont="1" applyFill="1" applyBorder="1" applyAlignment="1">
      <alignment horizontal="center" vertical="center"/>
      <protection/>
    </xf>
    <xf numFmtId="0" fontId="2" fillId="0" borderId="0" xfId="59" applyFont="1" applyFill="1" applyBorder="1" applyAlignment="1">
      <alignment vertical="center"/>
      <protection/>
    </xf>
    <xf numFmtId="0" fontId="82" fillId="34" borderId="0" xfId="59" applyNumberFormat="1" applyFont="1" applyFill="1" applyBorder="1">
      <alignment/>
      <protection/>
    </xf>
    <xf numFmtId="0" fontId="82" fillId="34" borderId="0" xfId="59" applyNumberFormat="1" applyFont="1" applyFill="1" applyBorder="1" applyAlignment="1">
      <alignment horizontal="center"/>
      <protection/>
    </xf>
    <xf numFmtId="0" fontId="2" fillId="14" borderId="0" xfId="59" applyNumberFormat="1" applyFont="1" applyFill="1" applyBorder="1">
      <alignment/>
      <protection/>
    </xf>
    <xf numFmtId="0" fontId="13" fillId="0" borderId="0" xfId="59" applyNumberFormat="1" applyFont="1" applyFill="1" applyBorder="1">
      <alignment/>
      <protection/>
    </xf>
    <xf numFmtId="0" fontId="13" fillId="0" borderId="0" xfId="59" applyNumberFormat="1" applyFont="1" applyFill="1" applyBorder="1" applyAlignment="1">
      <alignment horizontal="center"/>
      <protection/>
    </xf>
    <xf numFmtId="0" fontId="13" fillId="0" borderId="0" xfId="52" applyNumberFormat="1" applyFont="1" applyFill="1" applyBorder="1" applyAlignment="1">
      <alignment/>
    </xf>
    <xf numFmtId="0" fontId="2" fillId="0" borderId="0" xfId="59" applyNumberFormat="1" applyFont="1" applyFill="1" applyBorder="1" applyAlignment="1">
      <alignment horizontal="center"/>
      <protection/>
    </xf>
    <xf numFmtId="0" fontId="2" fillId="0" borderId="0" xfId="52" applyNumberFormat="1" applyFont="1" applyFill="1" applyBorder="1" applyAlignment="1">
      <alignment/>
    </xf>
    <xf numFmtId="0" fontId="10" fillId="0" borderId="0" xfId="59" applyNumberFormat="1" applyFont="1" applyFill="1" applyBorder="1">
      <alignment/>
      <protection/>
    </xf>
    <xf numFmtId="43" fontId="10" fillId="0" borderId="0" xfId="52" applyFont="1" applyFill="1" applyBorder="1" applyAlignment="1">
      <alignment/>
    </xf>
    <xf numFmtId="0" fontId="10" fillId="0" borderId="0" xfId="59" applyFont="1" applyFill="1" applyBorder="1">
      <alignment/>
      <protection/>
    </xf>
    <xf numFmtId="0" fontId="84" fillId="33" borderId="0" xfId="59" applyNumberFormat="1" applyFont="1" applyFill="1" applyBorder="1" applyAlignment="1">
      <alignment horizontal="center" vertical="center"/>
      <protection/>
    </xf>
    <xf numFmtId="3" fontId="2" fillId="0" borderId="0" xfId="52" applyNumberFormat="1" applyFont="1" applyFill="1" applyBorder="1" applyAlignment="1">
      <alignment/>
    </xf>
    <xf numFmtId="0" fontId="11" fillId="14" borderId="0" xfId="59" applyNumberFormat="1" applyFont="1" applyFill="1" applyBorder="1" applyAlignment="1">
      <alignment horizontal="center"/>
      <protection/>
    </xf>
    <xf numFmtId="0" fontId="2" fillId="14" borderId="0" xfId="59" applyNumberFormat="1" applyFont="1" applyFill="1" applyBorder="1" applyAlignment="1">
      <alignment horizontal="center"/>
      <protection/>
    </xf>
    <xf numFmtId="0" fontId="9" fillId="14" borderId="0" xfId="0" applyNumberFormat="1" applyFont="1" applyFill="1" applyBorder="1" applyAlignment="1">
      <alignment horizontal="center"/>
    </xf>
    <xf numFmtId="0" fontId="85" fillId="0" borderId="0" xfId="59" applyNumberFormat="1" applyFont="1" applyFill="1" applyBorder="1">
      <alignment/>
      <protection/>
    </xf>
    <xf numFmtId="0" fontId="2" fillId="14" borderId="0" xfId="59" applyNumberFormat="1" applyFont="1" applyFill="1" applyBorder="1" applyAlignment="1">
      <alignment horizontal="center" vertical="center"/>
      <protection/>
    </xf>
    <xf numFmtId="43" fontId="2" fillId="0" borderId="0" xfId="55" applyFont="1" applyFill="1" applyBorder="1" applyAlignment="1">
      <alignment/>
    </xf>
    <xf numFmtId="43" fontId="10" fillId="0" borderId="0" xfId="59" applyNumberFormat="1" applyFont="1" applyFill="1" applyBorder="1">
      <alignment/>
      <protection/>
    </xf>
    <xf numFmtId="0" fontId="80" fillId="33" borderId="0" xfId="59" applyNumberFormat="1" applyFont="1" applyFill="1" applyBorder="1" applyAlignment="1">
      <alignment horizontal="right" vertical="center" wrapText="1"/>
      <protection/>
    </xf>
    <xf numFmtId="165" fontId="81" fillId="34" borderId="0" xfId="52" applyNumberFormat="1" applyFont="1" applyFill="1" applyBorder="1" applyAlignment="1">
      <alignment/>
    </xf>
    <xf numFmtId="165" fontId="3" fillId="14" borderId="0" xfId="52" applyNumberFormat="1" applyFont="1" applyFill="1" applyBorder="1" applyAlignment="1">
      <alignment horizontal="center" vertical="center"/>
    </xf>
    <xf numFmtId="165" fontId="3" fillId="14" borderId="0" xfId="52" applyNumberFormat="1" applyFont="1" applyFill="1" applyBorder="1" applyAlignment="1">
      <alignment horizontal="center"/>
    </xf>
    <xf numFmtId="0" fontId="5" fillId="0" borderId="0" xfId="59" applyNumberFormat="1" applyFont="1" applyFill="1" applyBorder="1" applyAlignment="1">
      <alignment horizontal="center"/>
      <protection/>
    </xf>
    <xf numFmtId="0" fontId="8" fillId="0" borderId="0" xfId="0" applyNumberFormat="1" applyFont="1" applyFill="1" applyBorder="1" applyAlignment="1">
      <alignment horizontal="center"/>
    </xf>
    <xf numFmtId="0" fontId="80" fillId="33" borderId="0" xfId="59" applyNumberFormat="1" applyFont="1" applyFill="1" applyBorder="1" applyAlignment="1">
      <alignment horizontal="left" vertical="center" wrapText="1"/>
      <protection/>
    </xf>
    <xf numFmtId="0" fontId="3" fillId="0" borderId="0" xfId="59" applyFont="1" applyFill="1" applyBorder="1">
      <alignment/>
      <protection/>
    </xf>
    <xf numFmtId="0" fontId="8" fillId="0" borderId="0" xfId="59" applyNumberFormat="1" applyFont="1" applyFill="1" applyBorder="1" applyAlignment="1">
      <alignment/>
      <protection/>
    </xf>
    <xf numFmtId="0" fontId="8" fillId="0" borderId="0" xfId="59" applyNumberFormat="1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8" fillId="0" borderId="0" xfId="59" applyNumberFormat="1" applyFont="1" applyFill="1" applyBorder="1" applyAlignment="1">
      <alignment horizontal="right"/>
      <protection/>
    </xf>
    <xf numFmtId="0" fontId="8" fillId="0" borderId="0" xfId="59" applyNumberFormat="1" applyFont="1" applyFill="1" applyBorder="1" applyAlignment="1" quotePrefix="1">
      <alignment horizontal="right"/>
      <protection/>
    </xf>
    <xf numFmtId="167" fontId="82" fillId="34" borderId="0" xfId="52" applyNumberFormat="1" applyFont="1" applyFill="1" applyBorder="1" applyAlignment="1">
      <alignment/>
    </xf>
    <xf numFmtId="166" fontId="82" fillId="34" borderId="0" xfId="52" applyNumberFormat="1" applyFont="1" applyFill="1" applyBorder="1" applyAlignment="1">
      <alignment horizontal="center"/>
    </xf>
    <xf numFmtId="0" fontId="3" fillId="35" borderId="0" xfId="59" applyFont="1" applyFill="1" applyBorder="1" applyAlignment="1">
      <alignment horizontal="left"/>
      <protection/>
    </xf>
    <xf numFmtId="43" fontId="3" fillId="35" borderId="0" xfId="52" applyFont="1" applyFill="1" applyBorder="1" applyAlignment="1">
      <alignment horizontal="center"/>
    </xf>
    <xf numFmtId="164" fontId="3" fillId="35" borderId="0" xfId="59" applyNumberFormat="1" applyFont="1" applyFill="1" applyBorder="1" applyAlignment="1">
      <alignment horizontal="center"/>
      <protection/>
    </xf>
    <xf numFmtId="43" fontId="2" fillId="35" borderId="0" xfId="52" applyFont="1" applyFill="1" applyBorder="1" applyAlignment="1">
      <alignment/>
    </xf>
    <xf numFmtId="43" fontId="10" fillId="35" borderId="0" xfId="52" applyFont="1" applyFill="1" applyBorder="1" applyAlignment="1">
      <alignment/>
    </xf>
    <xf numFmtId="3" fontId="8" fillId="0" borderId="0" xfId="59" applyNumberFormat="1" applyFont="1" applyFill="1" applyBorder="1" applyAlignment="1">
      <alignment horizontal="right"/>
      <protection/>
    </xf>
    <xf numFmtId="3" fontId="8" fillId="0" borderId="0" xfId="52" applyNumberFormat="1" applyFont="1" applyFill="1" applyBorder="1" applyAlignment="1">
      <alignment horizontal="right"/>
    </xf>
    <xf numFmtId="9" fontId="2" fillId="0" borderId="0" xfId="61" applyFont="1" applyFill="1" applyBorder="1" applyAlignment="1">
      <alignment/>
    </xf>
    <xf numFmtId="165" fontId="11" fillId="14" borderId="0" xfId="59" applyNumberFormat="1" applyFont="1" applyFill="1" applyBorder="1" applyAlignment="1">
      <alignment horizontal="center" vertical="center"/>
      <protection/>
    </xf>
    <xf numFmtId="0" fontId="2" fillId="34" borderId="0" xfId="59" applyNumberFormat="1" applyFont="1" applyFill="1" applyBorder="1" applyAlignment="1">
      <alignment/>
      <protection/>
    </xf>
    <xf numFmtId="0" fontId="0" fillId="34" borderId="0" xfId="0" applyFill="1" applyAlignment="1">
      <alignment/>
    </xf>
    <xf numFmtId="0" fontId="74" fillId="34" borderId="0" xfId="0" applyFont="1" applyFill="1" applyAlignment="1">
      <alignment/>
    </xf>
    <xf numFmtId="3" fontId="8" fillId="35" borderId="0" xfId="52" applyNumberFormat="1" applyFont="1" applyFill="1" applyBorder="1" applyAlignment="1">
      <alignment horizontal="right"/>
    </xf>
    <xf numFmtId="4" fontId="8" fillId="35" borderId="0" xfId="52" applyNumberFormat="1" applyFont="1" applyFill="1" applyBorder="1" applyAlignment="1">
      <alignment horizontal="right"/>
    </xf>
    <xf numFmtId="0" fontId="8" fillId="35" borderId="0" xfId="59" applyNumberFormat="1" applyFont="1" applyFill="1" applyBorder="1" applyAlignment="1">
      <alignment/>
      <protection/>
    </xf>
    <xf numFmtId="0" fontId="8" fillId="35" borderId="0" xfId="59" applyNumberFormat="1" applyFont="1" applyFill="1" applyBorder="1">
      <alignment/>
      <protection/>
    </xf>
    <xf numFmtId="0" fontId="8" fillId="35" borderId="0" xfId="59" applyFont="1" applyFill="1" applyBorder="1">
      <alignment/>
      <protection/>
    </xf>
    <xf numFmtId="0" fontId="8" fillId="35" borderId="0" xfId="0" applyNumberFormat="1" applyFont="1" applyFill="1" applyBorder="1" applyAlignment="1">
      <alignment/>
    </xf>
    <xf numFmtId="0" fontId="8" fillId="35" borderId="0" xfId="59" applyNumberFormat="1" applyFont="1" applyFill="1" applyBorder="1" applyAlignment="1" quotePrefix="1">
      <alignment horizontal="right"/>
      <protection/>
    </xf>
    <xf numFmtId="182" fontId="82" fillId="34" borderId="0" xfId="52" applyNumberFormat="1" applyFont="1" applyFill="1" applyBorder="1" applyAlignment="1">
      <alignment horizontal="center"/>
    </xf>
    <xf numFmtId="3" fontId="8" fillId="35" borderId="0" xfId="55" applyNumberFormat="1" applyFont="1" applyFill="1" applyBorder="1" applyAlignment="1">
      <alignment horizontal="right"/>
    </xf>
    <xf numFmtId="43" fontId="2" fillId="0" borderId="0" xfId="59" applyNumberFormat="1" applyFont="1" applyFill="1" applyBorder="1">
      <alignment/>
      <protection/>
    </xf>
    <xf numFmtId="43" fontId="11" fillId="0" borderId="0" xfId="59" applyNumberFormat="1" applyFont="1" applyFill="1" applyBorder="1">
      <alignment/>
      <protection/>
    </xf>
    <xf numFmtId="165" fontId="8" fillId="35" borderId="0" xfId="52" applyNumberFormat="1" applyFont="1" applyFill="1" applyBorder="1" applyAlignment="1">
      <alignment horizontal="right"/>
    </xf>
    <xf numFmtId="43" fontId="82" fillId="34" borderId="0" xfId="52" applyNumberFormat="1" applyFont="1" applyFill="1" applyBorder="1" applyAlignment="1">
      <alignment/>
    </xf>
    <xf numFmtId="165" fontId="82" fillId="34" borderId="0" xfId="52" applyNumberFormat="1" applyFont="1" applyFill="1" applyBorder="1" applyAlignment="1">
      <alignment/>
    </xf>
    <xf numFmtId="0" fontId="74" fillId="0" borderId="0" xfId="0" applyNumberFormat="1" applyFont="1" applyFill="1" applyBorder="1" applyAlignment="1">
      <alignment/>
    </xf>
    <xf numFmtId="0" fontId="86" fillId="0" borderId="0" xfId="59" applyNumberFormat="1" applyFont="1" applyFill="1" applyBorder="1" applyAlignment="1">
      <alignment vertical="center" wrapText="1"/>
      <protection/>
    </xf>
    <xf numFmtId="0" fontId="87" fillId="0" borderId="0" xfId="0" applyNumberFormat="1" applyFont="1" applyFill="1" applyBorder="1" applyAlignment="1">
      <alignment vertical="center"/>
    </xf>
    <xf numFmtId="43" fontId="82" fillId="34" borderId="0" xfId="52" applyFont="1" applyFill="1" applyBorder="1" applyAlignment="1">
      <alignment/>
    </xf>
    <xf numFmtId="165" fontId="82" fillId="34" borderId="0" xfId="52" applyNumberFormat="1" applyFont="1" applyFill="1" applyBorder="1" applyAlignment="1">
      <alignment horizontal="center"/>
    </xf>
    <xf numFmtId="0" fontId="80" fillId="33" borderId="0" xfId="59" applyNumberFormat="1" applyFont="1" applyFill="1" applyBorder="1" applyAlignment="1">
      <alignment horizontal="center" vertical="center" wrapText="1"/>
      <protection/>
    </xf>
    <xf numFmtId="0" fontId="72" fillId="0" borderId="0" xfId="59" applyNumberFormat="1" applyFont="1" applyFill="1" applyBorder="1" applyAlignment="1">
      <alignment horizontal="center" wrapText="1"/>
      <protection/>
    </xf>
    <xf numFmtId="0" fontId="9" fillId="34" borderId="0" xfId="0" applyFont="1" applyFill="1" applyAlignment="1">
      <alignment/>
    </xf>
    <xf numFmtId="0" fontId="74" fillId="34" borderId="0" xfId="0" applyFont="1" applyFill="1" applyAlignment="1">
      <alignment/>
    </xf>
    <xf numFmtId="0" fontId="2" fillId="0" borderId="0" xfId="59" applyNumberFormat="1" applyFont="1" applyFill="1" applyBorder="1" applyAlignment="1">
      <alignment/>
      <protection/>
    </xf>
    <xf numFmtId="0" fontId="74" fillId="0" borderId="0" xfId="0" applyNumberFormat="1" applyFont="1" applyFill="1" applyBorder="1" applyAlignment="1">
      <alignment/>
    </xf>
    <xf numFmtId="0" fontId="88" fillId="0" borderId="0" xfId="59" applyNumberFormat="1" applyFont="1" applyFill="1" applyBorder="1" applyAlignment="1">
      <alignment horizontal="center" vertical="center"/>
      <protection/>
    </xf>
    <xf numFmtId="0" fontId="89" fillId="0" borderId="0" xfId="0" applyFont="1" applyAlignment="1">
      <alignment vertical="center"/>
    </xf>
    <xf numFmtId="0" fontId="5" fillId="33" borderId="0" xfId="59" applyNumberFormat="1" applyFont="1" applyFill="1" applyBorder="1" applyAlignment="1">
      <alignment horizontal="center" vertical="center"/>
      <protection/>
    </xf>
    <xf numFmtId="0" fontId="7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90" fillId="33" borderId="0" xfId="0" applyFont="1" applyFill="1" applyAlignment="1">
      <alignment/>
    </xf>
    <xf numFmtId="0" fontId="2" fillId="33" borderId="0" xfId="59" applyNumberFormat="1" applyFont="1" applyFill="1" applyBorder="1" applyAlignment="1">
      <alignment/>
      <protection/>
    </xf>
    <xf numFmtId="0" fontId="74" fillId="33" borderId="0" xfId="0" applyFont="1" applyFill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3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stilo 2" xfId="48"/>
    <cellStyle name="Hyperlink" xfId="49"/>
    <cellStyle name="Followed Hyperlink" xfId="50"/>
    <cellStyle name="Incorrecto" xfId="51"/>
    <cellStyle name="Comma" xfId="52"/>
    <cellStyle name="Comma [0]" xfId="53"/>
    <cellStyle name="Millares 3" xfId="54"/>
    <cellStyle name="Millares 3 2" xfId="55"/>
    <cellStyle name="Currency" xfId="56"/>
    <cellStyle name="Currency [0]" xfId="57"/>
    <cellStyle name="Neutral" xfId="58"/>
    <cellStyle name="Normal 2 2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30</xdr:row>
      <xdr:rowOff>114300</xdr:rowOff>
    </xdr:from>
    <xdr:to>
      <xdr:col>4</xdr:col>
      <xdr:colOff>257175</xdr:colOff>
      <xdr:row>42</xdr:row>
      <xdr:rowOff>57150</xdr:rowOff>
    </xdr:to>
    <xdr:grpSp>
      <xdr:nvGrpSpPr>
        <xdr:cNvPr id="1" name="Group 52"/>
        <xdr:cNvGrpSpPr>
          <a:grpSpLocks/>
        </xdr:cNvGrpSpPr>
      </xdr:nvGrpSpPr>
      <xdr:grpSpPr>
        <a:xfrm>
          <a:off x="190500" y="9486900"/>
          <a:ext cx="2676525" cy="2800350"/>
          <a:chOff x="35866" y="-4026174"/>
          <a:chExt cx="2121613" cy="2308294"/>
        </a:xfrm>
        <a:solidFill>
          <a:srgbClr val="FFFFFF"/>
        </a:solidFill>
      </xdr:grpSpPr>
      <xdr:sp>
        <xdr:nvSpPr>
          <xdr:cNvPr id="2" name="Shape 50"/>
          <xdr:cNvSpPr>
            <a:spLocks/>
          </xdr:cNvSpPr>
        </xdr:nvSpPr>
        <xdr:spPr>
          <a:xfrm>
            <a:off x="35866" y="-4026174"/>
            <a:ext cx="2121613" cy="2308294"/>
          </a:xfrm>
          <a:custGeom>
            <a:pathLst>
              <a:path h="20639" w="20639">
                <a:moveTo>
                  <a:pt x="16796" y="2882"/>
                </a:moveTo>
                <a:cubicBezTo>
                  <a:pt x="20639" y="6724"/>
                  <a:pt x="20639" y="12954"/>
                  <a:pt x="16796" y="16796"/>
                </a:cubicBezTo>
                <a:cubicBezTo>
                  <a:pt x="12954" y="20639"/>
                  <a:pt x="6724" y="20639"/>
                  <a:pt x="2882" y="16796"/>
                </a:cubicBezTo>
                <a:cubicBezTo>
                  <a:pt x="-961" y="12954"/>
                  <a:pt x="-961" y="6724"/>
                  <a:pt x="2882" y="2882"/>
                </a:cubicBezTo>
                <a:cubicBezTo>
                  <a:pt x="6724" y="-961"/>
                  <a:pt x="12954" y="-961"/>
                  <a:pt x="16796" y="2882"/>
                </a:cubicBezTo>
                <a:close/>
              </a:path>
            </a:pathLst>
          </a:custGeom>
          <a:solidFill>
            <a:srgbClr val="CE112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Shape 51"/>
          <xdr:cNvSpPr>
            <a:spLocks/>
          </xdr:cNvSpPr>
        </xdr:nvSpPr>
        <xdr:spPr>
          <a:xfrm>
            <a:off x="58673" y="-3770530"/>
            <a:ext cx="2061147" cy="18039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2400" b="1" i="0" u="none" baseline="0">
                <a:solidFill>
                  <a:srgbClr val="FFFFFF"/>
                </a:solidFill>
              </a:rPr>
              <a:t>POSICIÓN 
</a:t>
            </a:r>
            <a:r>
              <a:rPr lang="en-US" cap="none" sz="2400" b="1" i="0" u="none" baseline="0">
                <a:solidFill>
                  <a:srgbClr val="FFFFFF"/>
                </a:solidFill>
              </a:rPr>
              <a:t>EN VALORES 
</a:t>
            </a:r>
            <a:r>
              <a:rPr lang="en-US" cap="none" sz="2400" b="1" i="0" u="none" baseline="0">
                <a:solidFill>
                  <a:srgbClr val="FFFFFF"/>
                </a:solidFill>
              </a:rPr>
              <a:t>DEL FIDEICOMISO 
</a:t>
            </a:r>
            <a:r>
              <a:rPr lang="en-US" cap="none" sz="2400" b="1" i="0" u="none" baseline="0">
                <a:solidFill>
                  <a:srgbClr val="FFFFFF"/>
                </a:solidFill>
              </a:rPr>
              <a:t>AL CIERRE</a:t>
            </a:r>
          </a:p>
        </xdr:txBody>
      </xdr:sp>
    </xdr:grpSp>
    <xdr:clientData/>
  </xdr:twoCellAnchor>
  <xdr:twoCellAnchor>
    <xdr:from>
      <xdr:col>9</xdr:col>
      <xdr:colOff>685800</xdr:colOff>
      <xdr:row>8</xdr:row>
      <xdr:rowOff>266700</xdr:rowOff>
    </xdr:from>
    <xdr:to>
      <xdr:col>10</xdr:col>
      <xdr:colOff>1057275</xdr:colOff>
      <xdr:row>8</xdr:row>
      <xdr:rowOff>828675</xdr:rowOff>
    </xdr:to>
    <xdr:grpSp>
      <xdr:nvGrpSpPr>
        <xdr:cNvPr id="4" name="Agrupar 3"/>
        <xdr:cNvGrpSpPr>
          <a:grpSpLocks/>
        </xdr:cNvGrpSpPr>
      </xdr:nvGrpSpPr>
      <xdr:grpSpPr>
        <a:xfrm>
          <a:off x="10296525" y="3143250"/>
          <a:ext cx="1552575" cy="561975"/>
          <a:chOff x="10109200" y="1930400"/>
          <a:chExt cx="1345932" cy="558800"/>
        </a:xfrm>
        <a:solidFill>
          <a:srgbClr val="FFFFFF"/>
        </a:solidFill>
      </xdr:grpSpPr>
      <xdr:sp>
        <xdr:nvSpPr>
          <xdr:cNvPr id="5" name="Shape 50"/>
          <xdr:cNvSpPr>
            <a:spLocks/>
          </xdr:cNvSpPr>
        </xdr:nvSpPr>
        <xdr:spPr>
          <a:xfrm>
            <a:off x="10109200" y="1930400"/>
            <a:ext cx="1345932" cy="558800"/>
          </a:xfrm>
          <a:prstGeom prst="roundRect">
            <a:avLst/>
          </a:prstGeom>
          <a:solidFill>
            <a:srgbClr val="F2F2F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Shape 51"/>
          <xdr:cNvSpPr>
            <a:spLocks/>
          </xdr:cNvSpPr>
        </xdr:nvSpPr>
        <xdr:spPr>
          <a:xfrm>
            <a:off x="10208126" y="1996758"/>
            <a:ext cx="1122844" cy="454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F/1938
</a:t>
            </a:r>
          </a:p>
        </xdr:txBody>
      </xdr:sp>
    </xdr:grpSp>
    <xdr:clientData/>
  </xdr:twoCellAnchor>
  <xdr:twoCellAnchor>
    <xdr:from>
      <xdr:col>1</xdr:col>
      <xdr:colOff>295275</xdr:colOff>
      <xdr:row>8</xdr:row>
      <xdr:rowOff>257175</xdr:rowOff>
    </xdr:from>
    <xdr:to>
      <xdr:col>5</xdr:col>
      <xdr:colOff>0</xdr:colOff>
      <xdr:row>8</xdr:row>
      <xdr:rowOff>828675</xdr:rowOff>
    </xdr:to>
    <xdr:grpSp>
      <xdr:nvGrpSpPr>
        <xdr:cNvPr id="7" name="Agrupar 10"/>
        <xdr:cNvGrpSpPr>
          <a:grpSpLocks/>
        </xdr:cNvGrpSpPr>
      </xdr:nvGrpSpPr>
      <xdr:grpSpPr>
        <a:xfrm>
          <a:off x="742950" y="3133725"/>
          <a:ext cx="2314575" cy="571500"/>
          <a:chOff x="10109201" y="1930400"/>
          <a:chExt cx="1820333" cy="584200"/>
        </a:xfrm>
        <a:solidFill>
          <a:srgbClr val="FFFFFF"/>
        </a:solidFill>
      </xdr:grpSpPr>
      <xdr:sp>
        <xdr:nvSpPr>
          <xdr:cNvPr id="8" name="Shape 50"/>
          <xdr:cNvSpPr>
            <a:spLocks/>
          </xdr:cNvSpPr>
        </xdr:nvSpPr>
        <xdr:spPr>
          <a:xfrm>
            <a:off x="10109201" y="1930400"/>
            <a:ext cx="1820333" cy="584200"/>
          </a:xfrm>
          <a:prstGeom prst="roundRect">
            <a:avLst/>
          </a:prstGeom>
          <a:solidFill>
            <a:srgbClr val="F2F2F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Shape 51"/>
          <xdr:cNvSpPr>
            <a:spLocks/>
          </xdr:cNvSpPr>
        </xdr:nvSpPr>
        <xdr:spPr>
          <a:xfrm>
            <a:off x="10161536" y="2016570"/>
            <a:ext cx="1685628" cy="4213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FIDEICOMISO</a:t>
            </a:r>
          </a:p>
        </xdr:txBody>
      </xdr:sp>
    </xdr:grpSp>
    <xdr:clientData/>
  </xdr:twoCellAnchor>
  <xdr:twoCellAnchor>
    <xdr:from>
      <xdr:col>0</xdr:col>
      <xdr:colOff>104775</xdr:colOff>
      <xdr:row>47</xdr:row>
      <xdr:rowOff>333375</xdr:rowOff>
    </xdr:from>
    <xdr:to>
      <xdr:col>4</xdr:col>
      <xdr:colOff>200025</xdr:colOff>
      <xdr:row>55</xdr:row>
      <xdr:rowOff>28575</xdr:rowOff>
    </xdr:to>
    <xdr:grpSp>
      <xdr:nvGrpSpPr>
        <xdr:cNvPr id="10" name="Group 52"/>
        <xdr:cNvGrpSpPr>
          <a:grpSpLocks/>
        </xdr:cNvGrpSpPr>
      </xdr:nvGrpSpPr>
      <xdr:grpSpPr>
        <a:xfrm>
          <a:off x="104775" y="13468350"/>
          <a:ext cx="2705100" cy="2295525"/>
          <a:chOff x="-13510" y="-4064173"/>
          <a:chExt cx="2282372" cy="2397670"/>
        </a:xfrm>
        <a:solidFill>
          <a:srgbClr val="FFFFFF"/>
        </a:solidFill>
      </xdr:grpSpPr>
      <xdr:sp>
        <xdr:nvSpPr>
          <xdr:cNvPr id="11" name="Shape 50"/>
          <xdr:cNvSpPr>
            <a:spLocks/>
          </xdr:cNvSpPr>
        </xdr:nvSpPr>
        <xdr:spPr>
          <a:xfrm>
            <a:off x="-13510" y="-4064173"/>
            <a:ext cx="2282372" cy="2397670"/>
          </a:xfrm>
          <a:custGeom>
            <a:pathLst>
              <a:path h="20639" w="20639">
                <a:moveTo>
                  <a:pt x="16796" y="2882"/>
                </a:moveTo>
                <a:cubicBezTo>
                  <a:pt x="20639" y="6724"/>
                  <a:pt x="20639" y="12954"/>
                  <a:pt x="16796" y="16796"/>
                </a:cubicBezTo>
                <a:cubicBezTo>
                  <a:pt x="12954" y="20639"/>
                  <a:pt x="6724" y="20639"/>
                  <a:pt x="2882" y="16796"/>
                </a:cubicBezTo>
                <a:cubicBezTo>
                  <a:pt x="-961" y="12954"/>
                  <a:pt x="-961" y="6724"/>
                  <a:pt x="2882" y="2882"/>
                </a:cubicBezTo>
                <a:cubicBezTo>
                  <a:pt x="6724" y="-961"/>
                  <a:pt x="12954" y="-961"/>
                  <a:pt x="16796" y="2882"/>
                </a:cubicBezTo>
                <a:close/>
              </a:path>
            </a:pathLst>
          </a:custGeom>
          <a:solidFill>
            <a:srgbClr val="00266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Shape 51"/>
          <xdr:cNvSpPr>
            <a:spLocks/>
          </xdr:cNvSpPr>
        </xdr:nvSpPr>
        <xdr:spPr>
          <a:xfrm>
            <a:off x="211304" y="-3795634"/>
            <a:ext cx="1768268" cy="17011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PARTIDA INFORMATIVA:
</a:t>
            </a:r>
            <a:r>
              <a:rPr lang="en-US" cap="none" sz="1800" b="1" i="0" u="none" baseline="0">
                <a:solidFill>
                  <a:srgbClr val="FFFFFF"/>
                </a:solidFill>
              </a:rPr>
              <a:t>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CONTRATOS DE FUTUROS SOBRE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EL DÓLAR EXPRESADOS EN VALOR NOCIONAL</a:t>
            </a:r>
          </a:p>
        </xdr:txBody>
      </xdr:sp>
    </xdr:grpSp>
    <xdr:clientData/>
  </xdr:twoCellAnchor>
  <xdr:twoCellAnchor>
    <xdr:from>
      <xdr:col>0</xdr:col>
      <xdr:colOff>238125</xdr:colOff>
      <xdr:row>71</xdr:row>
      <xdr:rowOff>190500</xdr:rowOff>
    </xdr:from>
    <xdr:to>
      <xdr:col>5</xdr:col>
      <xdr:colOff>57150</xdr:colOff>
      <xdr:row>81</xdr:row>
      <xdr:rowOff>66675</xdr:rowOff>
    </xdr:to>
    <xdr:grpSp>
      <xdr:nvGrpSpPr>
        <xdr:cNvPr id="13" name="Group 52"/>
        <xdr:cNvGrpSpPr>
          <a:grpSpLocks/>
        </xdr:cNvGrpSpPr>
      </xdr:nvGrpSpPr>
      <xdr:grpSpPr>
        <a:xfrm>
          <a:off x="238125" y="19907250"/>
          <a:ext cx="2876550" cy="2571750"/>
          <a:chOff x="18957" y="-4064170"/>
          <a:chExt cx="2230521" cy="2346290"/>
        </a:xfrm>
        <a:solidFill>
          <a:srgbClr val="FFFFFF"/>
        </a:solidFill>
      </xdr:grpSpPr>
      <xdr:sp>
        <xdr:nvSpPr>
          <xdr:cNvPr id="14" name="Shape 50"/>
          <xdr:cNvSpPr>
            <a:spLocks/>
          </xdr:cNvSpPr>
        </xdr:nvSpPr>
        <xdr:spPr>
          <a:xfrm>
            <a:off x="18957" y="-4064170"/>
            <a:ext cx="2230521" cy="2346290"/>
          </a:xfrm>
          <a:custGeom>
            <a:pathLst>
              <a:path h="20639" w="20639">
                <a:moveTo>
                  <a:pt x="16796" y="2882"/>
                </a:moveTo>
                <a:cubicBezTo>
                  <a:pt x="20639" y="6724"/>
                  <a:pt x="20639" y="12954"/>
                  <a:pt x="16796" y="16796"/>
                </a:cubicBezTo>
                <a:cubicBezTo>
                  <a:pt x="12954" y="20639"/>
                  <a:pt x="6724" y="20639"/>
                  <a:pt x="2882" y="16796"/>
                </a:cubicBezTo>
                <a:cubicBezTo>
                  <a:pt x="-961" y="12954"/>
                  <a:pt x="-961" y="6724"/>
                  <a:pt x="2882" y="2882"/>
                </a:cubicBezTo>
                <a:cubicBezTo>
                  <a:pt x="6724" y="-961"/>
                  <a:pt x="12954" y="-961"/>
                  <a:pt x="16796" y="2882"/>
                </a:cubicBezTo>
                <a:close/>
              </a:path>
            </a:pathLst>
          </a:custGeom>
          <a:solidFill>
            <a:srgbClr val="00266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Shape 51"/>
          <xdr:cNvSpPr>
            <a:spLocks/>
          </xdr:cNvSpPr>
        </xdr:nvSpPr>
        <xdr:spPr>
          <a:xfrm>
            <a:off x="151673" y="-3603711"/>
            <a:ext cx="1957282" cy="1442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2500" b="1" i="0" u="none" baseline="0">
                <a:solidFill>
                  <a:srgbClr val="FFFFFF"/>
                </a:solidFill>
              </a:rPr>
              <a:t>CANASTA 
</a:t>
            </a:r>
            <a:r>
              <a:rPr lang="en-US" cap="none" sz="2500" b="1" i="0" u="none" baseline="0">
                <a:solidFill>
                  <a:srgbClr val="FFFFFF"/>
                </a:solidFill>
              </a:rPr>
              <a:t>DE 
</a:t>
            </a:r>
            <a:r>
              <a:rPr lang="en-US" cap="none" sz="2500" b="1" i="0" u="none" baseline="0">
                <a:solidFill>
                  <a:srgbClr val="FFFFFF"/>
                </a:solidFill>
              </a:rPr>
              <a:t>REDENCIÓN
</a:t>
            </a:r>
          </a:p>
        </xdr:txBody>
      </xdr:sp>
    </xdr:grpSp>
    <xdr:clientData/>
  </xdr:twoCellAnchor>
  <xdr:twoCellAnchor>
    <xdr:from>
      <xdr:col>0</xdr:col>
      <xdr:colOff>200025</xdr:colOff>
      <xdr:row>57</xdr:row>
      <xdr:rowOff>104775</xdr:rowOff>
    </xdr:from>
    <xdr:to>
      <xdr:col>4</xdr:col>
      <xdr:colOff>371475</xdr:colOff>
      <xdr:row>68</xdr:row>
      <xdr:rowOff>57150</xdr:rowOff>
    </xdr:to>
    <xdr:grpSp>
      <xdr:nvGrpSpPr>
        <xdr:cNvPr id="16" name="Group 52"/>
        <xdr:cNvGrpSpPr>
          <a:grpSpLocks/>
        </xdr:cNvGrpSpPr>
      </xdr:nvGrpSpPr>
      <xdr:grpSpPr>
        <a:xfrm>
          <a:off x="200025" y="16316325"/>
          <a:ext cx="2781300" cy="2686050"/>
          <a:chOff x="15698" y="-4064170"/>
          <a:chExt cx="2233780" cy="2346290"/>
        </a:xfrm>
        <a:solidFill>
          <a:srgbClr val="FFFFFF"/>
        </a:solidFill>
      </xdr:grpSpPr>
      <xdr:sp>
        <xdr:nvSpPr>
          <xdr:cNvPr id="17" name="Shape 50"/>
          <xdr:cNvSpPr>
            <a:spLocks/>
          </xdr:cNvSpPr>
        </xdr:nvSpPr>
        <xdr:spPr>
          <a:xfrm>
            <a:off x="15698" y="-4064170"/>
            <a:ext cx="2233780" cy="2346290"/>
          </a:xfrm>
          <a:custGeom>
            <a:pathLst>
              <a:path h="20639" w="20639">
                <a:moveTo>
                  <a:pt x="16796" y="2882"/>
                </a:moveTo>
                <a:cubicBezTo>
                  <a:pt x="20639" y="6724"/>
                  <a:pt x="20639" y="12954"/>
                  <a:pt x="16796" y="16796"/>
                </a:cubicBezTo>
                <a:cubicBezTo>
                  <a:pt x="12954" y="20639"/>
                  <a:pt x="6724" y="20639"/>
                  <a:pt x="2882" y="16796"/>
                </a:cubicBezTo>
                <a:cubicBezTo>
                  <a:pt x="-961" y="12954"/>
                  <a:pt x="-961" y="6724"/>
                  <a:pt x="2882" y="2882"/>
                </a:cubicBezTo>
                <a:cubicBezTo>
                  <a:pt x="6724" y="-961"/>
                  <a:pt x="12954" y="-961"/>
                  <a:pt x="16796" y="2882"/>
                </a:cubicBezTo>
                <a:close/>
              </a:path>
            </a:pathLst>
          </a:custGeom>
          <a:solidFill>
            <a:srgbClr val="CE112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Shape 51"/>
          <xdr:cNvSpPr>
            <a:spLocks/>
          </xdr:cNvSpPr>
        </xdr:nvSpPr>
        <xdr:spPr>
          <a:xfrm>
            <a:off x="77127" y="-3722785"/>
            <a:ext cx="2103662" cy="16723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2500" b="1" i="0" u="none" baseline="0">
                <a:solidFill>
                  <a:srgbClr val="FFFFFF"/>
                </a:solidFill>
              </a:rPr>
              <a:t>CANASTA 
</a:t>
            </a:r>
            <a:r>
              <a:rPr lang="en-US" cap="none" sz="2500" b="1" i="0" u="none" baseline="0">
                <a:solidFill>
                  <a:srgbClr val="FFFFFF"/>
                </a:solidFill>
              </a:rPr>
              <a:t>DE 
</a:t>
            </a:r>
            <a:r>
              <a:rPr lang="en-US" cap="none" sz="2500" b="1" i="0" u="none" baseline="0">
                <a:solidFill>
                  <a:srgbClr val="FFFFFF"/>
                </a:solidFill>
              </a:rPr>
              <a:t>CREACIÓN
</a:t>
            </a:r>
          </a:p>
        </xdr:txBody>
      </xdr:sp>
    </xdr:grpSp>
    <xdr:clientData/>
  </xdr:twoCellAnchor>
  <xdr:twoCellAnchor>
    <xdr:from>
      <xdr:col>8</xdr:col>
      <xdr:colOff>190500</xdr:colOff>
      <xdr:row>0</xdr:row>
      <xdr:rowOff>95250</xdr:rowOff>
    </xdr:from>
    <xdr:to>
      <xdr:col>10</xdr:col>
      <xdr:colOff>1333500</xdr:colOff>
      <xdr:row>5</xdr:row>
      <xdr:rowOff>571500</xdr:rowOff>
    </xdr:to>
    <xdr:pic>
      <xdr:nvPicPr>
        <xdr:cNvPr id="19" name="1 Imagen" descr="image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95250"/>
          <a:ext cx="44481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</xdr:row>
      <xdr:rowOff>28575</xdr:rowOff>
    </xdr:from>
    <xdr:to>
      <xdr:col>5</xdr:col>
      <xdr:colOff>819150</xdr:colOff>
      <xdr:row>4</xdr:row>
      <xdr:rowOff>209550</xdr:rowOff>
    </xdr:to>
    <xdr:pic>
      <xdr:nvPicPr>
        <xdr:cNvPr id="20" name="2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704850"/>
          <a:ext cx="3371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showGridLines="0" tabSelected="1" zoomScale="70" zoomScaleNormal="70" zoomScalePageLayoutView="0" workbookViewId="0" topLeftCell="A1">
      <selection activeCell="B7" sqref="B7:K7"/>
    </sheetView>
  </sheetViews>
  <sheetFormatPr defaultColWidth="10.28125" defaultRowHeight="15"/>
  <cols>
    <col min="1" max="1" width="6.7109375" style="3" customWidth="1"/>
    <col min="2" max="2" width="19.00390625" style="3" bestFit="1" customWidth="1"/>
    <col min="3" max="5" width="6.7109375" style="3" customWidth="1"/>
    <col min="6" max="6" width="25.57421875" style="3" customWidth="1"/>
    <col min="7" max="7" width="21.28125" style="3" bestFit="1" customWidth="1"/>
    <col min="8" max="8" width="19.57421875" style="3" customWidth="1"/>
    <col min="9" max="9" width="31.8515625" style="3" customWidth="1"/>
    <col min="10" max="10" width="17.7109375" style="3" customWidth="1"/>
    <col min="11" max="11" width="32.421875" style="3" bestFit="1" customWidth="1"/>
    <col min="12" max="12" width="20.7109375" style="2" bestFit="1" customWidth="1"/>
    <col min="13" max="13" width="17.140625" style="3" bestFit="1" customWidth="1"/>
    <col min="14" max="14" width="10.28125" style="3" customWidth="1"/>
    <col min="15" max="15" width="14.8515625" style="3" bestFit="1" customWidth="1"/>
    <col min="16" max="16384" width="10.28125" style="3" customWidth="1"/>
  </cols>
  <sheetData>
    <row r="1" spans="1:1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.75" customHeight="1">
      <c r="A2" s="1"/>
      <c r="B2" s="1"/>
      <c r="C2" s="1"/>
      <c r="D2" s="1"/>
      <c r="E2" s="1"/>
      <c r="F2" s="121"/>
      <c r="G2" s="122"/>
      <c r="H2" s="122"/>
      <c r="I2" s="122"/>
      <c r="J2" s="122"/>
      <c r="K2" s="122"/>
    </row>
    <row r="3" spans="1:15" ht="34.5" customHeight="1">
      <c r="A3" s="1"/>
      <c r="B3" s="1"/>
      <c r="C3" s="1"/>
      <c r="D3" s="1"/>
      <c r="E3" s="1"/>
      <c r="F3" s="122"/>
      <c r="G3" s="122"/>
      <c r="H3" s="122"/>
      <c r="I3" s="122"/>
      <c r="J3" s="122"/>
      <c r="K3" s="122"/>
      <c r="O3"/>
    </row>
    <row r="4" spans="1:11" ht="12.75">
      <c r="A4" s="1"/>
      <c r="B4" s="1"/>
      <c r="C4" s="1"/>
      <c r="D4" s="1"/>
      <c r="E4" s="1"/>
      <c r="F4" s="122"/>
      <c r="G4" s="122"/>
      <c r="H4" s="122"/>
      <c r="I4" s="122"/>
      <c r="J4" s="122"/>
      <c r="K4" s="122"/>
    </row>
    <row r="5" spans="1:11" ht="19.5" customHeight="1">
      <c r="A5" s="1"/>
      <c r="B5" s="1"/>
      <c r="C5" s="1"/>
      <c r="D5" s="1"/>
      <c r="E5" s="1"/>
      <c r="F5" s="122"/>
      <c r="G5" s="122"/>
      <c r="H5" s="122"/>
      <c r="I5" s="122"/>
      <c r="J5" s="122"/>
      <c r="K5" s="122"/>
    </row>
    <row r="6" spans="1:11" ht="51" customHeight="1">
      <c r="A6" s="1"/>
      <c r="B6" s="1"/>
      <c r="C6" s="1"/>
      <c r="D6" s="1"/>
      <c r="E6" s="1"/>
      <c r="F6" s="122"/>
      <c r="G6" s="122"/>
      <c r="H6" s="122"/>
      <c r="I6" s="122"/>
      <c r="J6" s="122"/>
      <c r="K6" s="122"/>
    </row>
    <row r="7" spans="1:14" ht="48" customHeight="1">
      <c r="A7" s="1"/>
      <c r="B7" s="123" t="s">
        <v>0</v>
      </c>
      <c r="C7" s="124"/>
      <c r="D7" s="124"/>
      <c r="E7" s="124"/>
      <c r="F7" s="124"/>
      <c r="G7" s="124"/>
      <c r="H7" s="124"/>
      <c r="I7" s="124"/>
      <c r="J7" s="124"/>
      <c r="K7" s="124"/>
      <c r="L7" s="4"/>
      <c r="N7" s="5"/>
    </row>
    <row r="8" spans="1:14" ht="7.5" customHeight="1">
      <c r="A8" s="1"/>
      <c r="B8" s="1"/>
      <c r="C8" s="1"/>
      <c r="D8" s="1"/>
      <c r="E8" s="1"/>
      <c r="F8" s="6"/>
      <c r="G8" s="7"/>
      <c r="H8" s="7"/>
      <c r="I8" s="7"/>
      <c r="J8" s="7"/>
      <c r="K8" s="7"/>
      <c r="L8" s="4"/>
      <c r="N8" s="5"/>
    </row>
    <row r="9" spans="1:14" ht="79.5" customHeight="1">
      <c r="A9" s="1"/>
      <c r="B9" s="125"/>
      <c r="C9" s="126"/>
      <c r="D9" s="8"/>
      <c r="E9" s="8"/>
      <c r="F9" s="127" t="s">
        <v>1</v>
      </c>
      <c r="G9" s="128"/>
      <c r="H9" s="128"/>
      <c r="I9" s="128"/>
      <c r="J9" s="128"/>
      <c r="K9" s="9"/>
      <c r="L9" s="86"/>
      <c r="N9" s="5"/>
    </row>
    <row r="10" spans="1:12" ht="6.75" customHeight="1">
      <c r="A10" s="1"/>
      <c r="B10" s="1"/>
      <c r="C10" s="1"/>
      <c r="D10" s="1"/>
      <c r="E10" s="1"/>
      <c r="F10" s="10"/>
      <c r="G10" s="10"/>
      <c r="H10" s="10"/>
      <c r="I10" s="10"/>
      <c r="J10" s="10"/>
      <c r="K10" s="10"/>
      <c r="L10" s="87"/>
    </row>
    <row r="11" spans="1:14" ht="35.25">
      <c r="A11" s="1"/>
      <c r="B11" s="79" t="s">
        <v>2</v>
      </c>
      <c r="C11" s="80"/>
      <c r="D11" s="80"/>
      <c r="E11" s="80"/>
      <c r="F11" s="75"/>
      <c r="G11" s="76"/>
      <c r="H11" s="76"/>
      <c r="I11" s="76"/>
      <c r="J11" s="76"/>
      <c r="K11" s="11">
        <f ca="1">+TODAY()</f>
        <v>43901</v>
      </c>
      <c r="L11" s="88"/>
      <c r="N11" s="5"/>
    </row>
    <row r="12" spans="1:12" ht="20.25">
      <c r="A12" s="1"/>
      <c r="B12" s="79" t="s">
        <v>3</v>
      </c>
      <c r="C12" s="80"/>
      <c r="D12" s="80"/>
      <c r="E12" s="80"/>
      <c r="F12" s="81"/>
      <c r="G12" s="14"/>
      <c r="H12" s="14"/>
      <c r="I12" s="80"/>
      <c r="J12" s="80"/>
      <c r="K12" s="82" t="s">
        <v>4</v>
      </c>
      <c r="L12" s="89"/>
    </row>
    <row r="13" spans="1:12" ht="20.25">
      <c r="A13" s="1"/>
      <c r="B13" s="79" t="s">
        <v>5</v>
      </c>
      <c r="C13" s="80"/>
      <c r="D13" s="80"/>
      <c r="E13" s="80"/>
      <c r="F13" s="81"/>
      <c r="G13" s="14"/>
      <c r="H13" s="14"/>
      <c r="I13" s="80"/>
      <c r="J13" s="80"/>
      <c r="K13" s="91">
        <v>15</v>
      </c>
      <c r="L13" s="89"/>
    </row>
    <row r="14" spans="1:13" ht="20.25">
      <c r="A14" s="1"/>
      <c r="B14" s="79" t="s">
        <v>28</v>
      </c>
      <c r="C14" s="80"/>
      <c r="D14" s="80"/>
      <c r="E14" s="80"/>
      <c r="F14" s="81"/>
      <c r="G14" s="14"/>
      <c r="H14" s="14"/>
      <c r="I14" s="80"/>
      <c r="J14" s="80"/>
      <c r="K14" s="92">
        <v>3333333334</v>
      </c>
      <c r="L14" s="89"/>
      <c r="M14" s="2"/>
    </row>
    <row r="15" spans="1:13" ht="20.25">
      <c r="A15" s="1"/>
      <c r="B15" s="79" t="s">
        <v>29</v>
      </c>
      <c r="C15" s="80"/>
      <c r="D15" s="80"/>
      <c r="E15" s="80"/>
      <c r="F15" s="81"/>
      <c r="G15" s="14"/>
      <c r="H15" s="14"/>
      <c r="I15" s="80"/>
      <c r="J15" s="80"/>
      <c r="K15" s="98">
        <f>+K19*K22</f>
        <v>80600000</v>
      </c>
      <c r="L15" s="89"/>
      <c r="M15" s="12"/>
    </row>
    <row r="16" spans="1:13" ht="20.25">
      <c r="A16" s="1"/>
      <c r="B16" s="79" t="s">
        <v>26</v>
      </c>
      <c r="C16" s="80"/>
      <c r="D16" s="80"/>
      <c r="E16" s="80"/>
      <c r="F16" s="81"/>
      <c r="G16" s="14"/>
      <c r="H16" s="14"/>
      <c r="I16" s="80"/>
      <c r="J16" s="80"/>
      <c r="K16" s="98">
        <f>+K14-K15</f>
        <v>3252733334</v>
      </c>
      <c r="L16" s="89"/>
      <c r="M16" s="12"/>
    </row>
    <row r="17" spans="1:13" ht="20.25">
      <c r="A17" s="1"/>
      <c r="B17" s="100" t="s">
        <v>6</v>
      </c>
      <c r="C17" s="101"/>
      <c r="D17" s="101"/>
      <c r="E17" s="101"/>
      <c r="F17" s="102"/>
      <c r="G17" s="103"/>
      <c r="H17" s="103"/>
      <c r="I17" s="101"/>
      <c r="J17" s="104"/>
      <c r="K17" s="92">
        <v>0</v>
      </c>
      <c r="L17" s="89"/>
      <c r="M17" s="2"/>
    </row>
    <row r="18" spans="1:13" ht="20.25">
      <c r="A18" s="1"/>
      <c r="B18" s="100" t="s">
        <v>7</v>
      </c>
      <c r="C18" s="101"/>
      <c r="D18" s="101"/>
      <c r="E18" s="101"/>
      <c r="F18" s="102"/>
      <c r="G18" s="103"/>
      <c r="H18" s="103"/>
      <c r="I18" s="101"/>
      <c r="J18" s="104"/>
      <c r="K18" s="92">
        <v>28</v>
      </c>
      <c r="L18" s="89"/>
      <c r="M18" s="2"/>
    </row>
    <row r="19" spans="1:13" ht="20.25">
      <c r="A19" s="1"/>
      <c r="B19" s="100" t="s">
        <v>27</v>
      </c>
      <c r="C19" s="101"/>
      <c r="D19" s="101"/>
      <c r="E19" s="101"/>
      <c r="F19" s="102"/>
      <c r="G19" s="103"/>
      <c r="H19" s="103"/>
      <c r="I19" s="101"/>
      <c r="J19" s="104"/>
      <c r="K19" s="92">
        <f>709+2-19+7-15-13-34-23+5-8-16-44-79-35-6-28</f>
        <v>403</v>
      </c>
      <c r="M19" s="2"/>
    </row>
    <row r="20" spans="1:13" ht="20.25">
      <c r="A20" s="1"/>
      <c r="B20" s="100" t="s">
        <v>8</v>
      </c>
      <c r="C20" s="101"/>
      <c r="D20" s="101"/>
      <c r="E20" s="101"/>
      <c r="F20" s="102"/>
      <c r="G20" s="103"/>
      <c r="H20" s="103"/>
      <c r="I20" s="101"/>
      <c r="J20" s="104"/>
      <c r="K20" s="99">
        <f>ROUND(((K42+K23)/K15),2)</f>
        <v>21.11</v>
      </c>
      <c r="L20" s="89"/>
      <c r="M20" s="2"/>
    </row>
    <row r="21" spans="1:13" ht="20.25">
      <c r="A21" s="1"/>
      <c r="B21" s="100" t="s">
        <v>9</v>
      </c>
      <c r="C21" s="101"/>
      <c r="D21" s="101"/>
      <c r="E21" s="101"/>
      <c r="F21" s="102"/>
      <c r="G21" s="103"/>
      <c r="H21" s="103"/>
      <c r="I21" s="101"/>
      <c r="J21" s="104"/>
      <c r="K21" s="106">
        <f>+K22*K20</f>
        <v>4222000</v>
      </c>
      <c r="L21" s="90"/>
      <c r="M21" s="2"/>
    </row>
    <row r="22" spans="1:13" ht="20.25">
      <c r="A22" s="1"/>
      <c r="B22" s="100" t="s">
        <v>10</v>
      </c>
      <c r="C22" s="101"/>
      <c r="D22" s="101"/>
      <c r="E22" s="101"/>
      <c r="F22" s="102"/>
      <c r="G22" s="103"/>
      <c r="H22" s="103"/>
      <c r="I22" s="101"/>
      <c r="J22" s="104"/>
      <c r="K22" s="98">
        <v>200000</v>
      </c>
      <c r="L22" s="89"/>
      <c r="M22" s="2"/>
    </row>
    <row r="23" spans="1:13" ht="20.25">
      <c r="A23" s="1"/>
      <c r="B23" s="103" t="s">
        <v>11</v>
      </c>
      <c r="C23" s="101"/>
      <c r="D23" s="101"/>
      <c r="E23" s="101"/>
      <c r="F23" s="102"/>
      <c r="G23" s="103"/>
      <c r="H23" s="103"/>
      <c r="I23" s="101"/>
      <c r="J23" s="104"/>
      <c r="K23" s="98">
        <v>39415072.400000006</v>
      </c>
      <c r="M23" s="2"/>
    </row>
    <row r="24" spans="1:13" ht="20.25">
      <c r="A24" s="1"/>
      <c r="B24" s="100" t="s">
        <v>12</v>
      </c>
      <c r="C24" s="101"/>
      <c r="D24" s="101"/>
      <c r="E24" s="101"/>
      <c r="F24" s="102"/>
      <c r="G24" s="103"/>
      <c r="H24" s="103"/>
      <c r="I24" s="101"/>
      <c r="J24" s="104"/>
      <c r="K24" s="98">
        <f>+K42</f>
        <v>1661972764.45</v>
      </c>
      <c r="M24" s="13"/>
    </row>
    <row r="25" spans="1:13" ht="23.25">
      <c r="A25" s="1"/>
      <c r="B25" s="103" t="s">
        <v>31</v>
      </c>
      <c r="C25" s="101"/>
      <c r="D25" s="101"/>
      <c r="E25" s="101"/>
      <c r="F25" s="102"/>
      <c r="G25" s="103"/>
      <c r="H25" s="103"/>
      <c r="I25" s="101"/>
      <c r="J25" s="104"/>
      <c r="K25" s="98">
        <v>1063981.23</v>
      </c>
      <c r="M25" s="2"/>
    </row>
    <row r="26" spans="1:13" ht="21" customHeight="1">
      <c r="A26" s="1"/>
      <c r="B26" s="80"/>
      <c r="C26" s="80"/>
      <c r="D26" s="80"/>
      <c r="E26" s="80"/>
      <c r="F26" s="81"/>
      <c r="G26" s="14"/>
      <c r="H26" s="14"/>
      <c r="I26" s="80"/>
      <c r="J26" s="83"/>
      <c r="K26" s="109"/>
      <c r="L26" s="89"/>
      <c r="M26" s="13"/>
    </row>
    <row r="27" spans="1:13" ht="21" customHeight="1">
      <c r="A27" s="1"/>
      <c r="B27" s="129"/>
      <c r="C27" s="130"/>
      <c r="D27" s="130"/>
      <c r="E27" s="130"/>
      <c r="F27" s="130"/>
      <c r="G27" s="130"/>
      <c r="H27" s="130"/>
      <c r="I27" s="130"/>
      <c r="J27" s="130"/>
      <c r="K27" s="130"/>
      <c r="M27" s="13"/>
    </row>
    <row r="28" spans="1:13" ht="21" customHeight="1">
      <c r="A28" s="1"/>
      <c r="B28" s="1" t="s">
        <v>32</v>
      </c>
      <c r="C28" s="1"/>
      <c r="D28" s="1"/>
      <c r="E28" s="1"/>
      <c r="F28" s="15"/>
      <c r="G28" s="16"/>
      <c r="H28" s="16"/>
      <c r="I28" s="17"/>
      <c r="J28" s="18"/>
      <c r="K28" s="19"/>
      <c r="M28" s="13"/>
    </row>
    <row r="29" spans="1:13" ht="24" customHeight="1">
      <c r="A29" s="1"/>
      <c r="B29" s="1"/>
      <c r="C29" s="1"/>
      <c r="D29" s="1"/>
      <c r="E29" s="1"/>
      <c r="F29" s="118"/>
      <c r="G29" s="118"/>
      <c r="H29" s="118"/>
      <c r="I29" s="118"/>
      <c r="J29" s="118"/>
      <c r="K29" s="118"/>
      <c r="M29" s="20"/>
    </row>
    <row r="30" spans="1:13" ht="16.5" customHeight="1">
      <c r="A30" s="1"/>
      <c r="B30" s="1"/>
      <c r="C30" s="1"/>
      <c r="D30" s="1"/>
      <c r="E30" s="1"/>
      <c r="F30" s="21"/>
      <c r="G30" s="21"/>
      <c r="H30" s="21"/>
      <c r="I30" s="21"/>
      <c r="J30" s="21"/>
      <c r="K30" s="21"/>
      <c r="M30" s="22"/>
    </row>
    <row r="31" spans="1:13" ht="16.5" customHeight="1">
      <c r="A31" s="1"/>
      <c r="B31" s="1"/>
      <c r="C31" s="1"/>
      <c r="D31" s="1"/>
      <c r="E31" s="1"/>
      <c r="F31" s="21"/>
      <c r="G31" s="21"/>
      <c r="H31" s="21"/>
      <c r="I31" s="21"/>
      <c r="J31" s="21"/>
      <c r="K31" s="21"/>
      <c r="M31" s="22"/>
    </row>
    <row r="32" spans="1:13" ht="15.75" customHeight="1">
      <c r="A32" s="1"/>
      <c r="B32" s="23"/>
      <c r="C32" s="119"/>
      <c r="D32" s="120"/>
      <c r="E32" s="120"/>
      <c r="F32" s="120"/>
      <c r="G32" s="120"/>
      <c r="H32" s="120"/>
      <c r="I32" s="120"/>
      <c r="J32" s="120"/>
      <c r="K32" s="120"/>
      <c r="M32" s="22"/>
    </row>
    <row r="33" spans="1:13" ht="36">
      <c r="A33" s="1"/>
      <c r="B33" s="24"/>
      <c r="C33" s="25"/>
      <c r="D33" s="25"/>
      <c r="E33" s="25"/>
      <c r="F33" s="26" t="s">
        <v>13</v>
      </c>
      <c r="G33" s="26" t="s">
        <v>30</v>
      </c>
      <c r="H33" s="26" t="s">
        <v>15</v>
      </c>
      <c r="I33" s="71" t="s">
        <v>16</v>
      </c>
      <c r="J33" s="26" t="s">
        <v>17</v>
      </c>
      <c r="K33" s="26" t="s">
        <v>18</v>
      </c>
      <c r="M33" s="2"/>
    </row>
    <row r="34" spans="1:16" ht="15">
      <c r="A34" s="1"/>
      <c r="B34" s="1"/>
      <c r="C34" s="27"/>
      <c r="D34" s="27"/>
      <c r="E34" s="27"/>
      <c r="F34" s="29" t="s">
        <v>37</v>
      </c>
      <c r="G34" s="29" t="s">
        <v>38</v>
      </c>
      <c r="H34" s="111">
        <v>370810</v>
      </c>
      <c r="I34" s="30">
        <f aca="true" t="shared" si="0" ref="I34:I40">+H34*10</f>
        <v>3708100</v>
      </c>
      <c r="J34" s="84">
        <v>9.956072</v>
      </c>
      <c r="K34" s="115">
        <f aca="true" t="shared" si="1" ref="K34:K40">+H34*J34</f>
        <v>3691811.0583200003</v>
      </c>
      <c r="L34" s="40"/>
      <c r="M34" s="31"/>
      <c r="N34" s="107"/>
      <c r="O34" s="107"/>
      <c r="P34" s="107"/>
    </row>
    <row r="35" spans="1:16" ht="15">
      <c r="A35" s="1"/>
      <c r="B35" s="1"/>
      <c r="C35" s="27"/>
      <c r="D35" s="27"/>
      <c r="E35" s="27"/>
      <c r="F35" s="29" t="s">
        <v>39</v>
      </c>
      <c r="G35" s="28" t="s">
        <v>40</v>
      </c>
      <c r="H35" s="111">
        <v>33594860</v>
      </c>
      <c r="I35" s="30">
        <f t="shared" si="0"/>
        <v>335948600</v>
      </c>
      <c r="J35" s="84">
        <v>9.945235</v>
      </c>
      <c r="K35" s="115">
        <f t="shared" si="1"/>
        <v>334108777.4921</v>
      </c>
      <c r="L35" s="40"/>
      <c r="M35" s="31"/>
      <c r="N35" s="107"/>
      <c r="O35" s="107"/>
      <c r="P35" s="107"/>
    </row>
    <row r="36" spans="1:16" ht="15">
      <c r="A36" s="1"/>
      <c r="B36" s="1"/>
      <c r="C36" s="27"/>
      <c r="D36" s="27"/>
      <c r="E36" s="27"/>
      <c r="F36" s="29" t="s">
        <v>41</v>
      </c>
      <c r="G36" s="29" t="s">
        <v>42</v>
      </c>
      <c r="H36" s="30">
        <v>19727404</v>
      </c>
      <c r="I36" s="30">
        <f t="shared" si="0"/>
        <v>197274040</v>
      </c>
      <c r="J36" s="84">
        <v>9.917082</v>
      </c>
      <c r="K36" s="115">
        <f t="shared" si="1"/>
        <v>195638283.115128</v>
      </c>
      <c r="L36" s="40"/>
      <c r="M36" s="31"/>
      <c r="N36" s="107"/>
      <c r="O36" s="107"/>
      <c r="P36" s="107"/>
    </row>
    <row r="37" spans="1:16" ht="15">
      <c r="A37" s="1"/>
      <c r="B37" s="1"/>
      <c r="C37" s="27"/>
      <c r="D37" s="27"/>
      <c r="E37" s="27"/>
      <c r="F37" s="29" t="s">
        <v>45</v>
      </c>
      <c r="G37" s="29" t="s">
        <v>46</v>
      </c>
      <c r="H37" s="30">
        <v>20191517</v>
      </c>
      <c r="I37" s="30">
        <f t="shared" si="0"/>
        <v>201915170</v>
      </c>
      <c r="J37" s="84">
        <v>9.903714</v>
      </c>
      <c r="K37" s="115">
        <f t="shared" si="1"/>
        <v>199971009.59413803</v>
      </c>
      <c r="L37" s="40"/>
      <c r="M37" s="31"/>
      <c r="N37" s="107"/>
      <c r="O37" s="107"/>
      <c r="P37" s="107"/>
    </row>
    <row r="38" spans="1:16" ht="15">
      <c r="A38" s="1"/>
      <c r="B38" s="1"/>
      <c r="C38" s="27"/>
      <c r="D38" s="27"/>
      <c r="E38" s="27"/>
      <c r="F38" s="29" t="s">
        <v>43</v>
      </c>
      <c r="G38" s="29" t="s">
        <v>44</v>
      </c>
      <c r="H38" s="30">
        <v>27666426</v>
      </c>
      <c r="I38" s="30">
        <f t="shared" si="0"/>
        <v>276664260</v>
      </c>
      <c r="J38" s="84">
        <v>9.889762</v>
      </c>
      <c r="K38" s="115">
        <f t="shared" si="1"/>
        <v>273614368.530612</v>
      </c>
      <c r="L38" s="40"/>
      <c r="M38" s="31"/>
      <c r="N38" s="107"/>
      <c r="O38" s="107"/>
      <c r="P38" s="107"/>
    </row>
    <row r="39" spans="1:16" ht="15">
      <c r="A39" s="1"/>
      <c r="B39" s="1"/>
      <c r="C39" s="27"/>
      <c r="D39" s="27"/>
      <c r="E39" s="27"/>
      <c r="F39" s="29" t="s">
        <v>48</v>
      </c>
      <c r="G39" s="29" t="s">
        <v>49</v>
      </c>
      <c r="H39" s="30">
        <v>14235921</v>
      </c>
      <c r="I39" s="30">
        <f t="shared" si="0"/>
        <v>142359210</v>
      </c>
      <c r="J39" s="84">
        <v>9.863057</v>
      </c>
      <c r="K39" s="115">
        <f t="shared" si="1"/>
        <v>140409700.270497</v>
      </c>
      <c r="L39" s="40"/>
      <c r="M39" s="31"/>
      <c r="N39" s="107"/>
      <c r="O39" s="107"/>
      <c r="P39" s="107"/>
    </row>
    <row r="40" spans="1:16" ht="15">
      <c r="A40" s="1"/>
      <c r="B40" s="1"/>
      <c r="C40" s="27"/>
      <c r="D40" s="27"/>
      <c r="E40" s="27"/>
      <c r="F40" s="29" t="s">
        <v>50</v>
      </c>
      <c r="G40" s="29" t="s">
        <v>51</v>
      </c>
      <c r="H40" s="30">
        <v>37756512</v>
      </c>
      <c r="I40" s="30">
        <f t="shared" si="0"/>
        <v>377565120</v>
      </c>
      <c r="J40" s="84">
        <v>9.851651</v>
      </c>
      <c r="K40" s="115">
        <f t="shared" si="1"/>
        <v>371963979.201312</v>
      </c>
      <c r="L40" s="40"/>
      <c r="M40" s="31"/>
      <c r="N40" s="107"/>
      <c r="O40" s="107"/>
      <c r="P40" s="107"/>
    </row>
    <row r="41" spans="1:16" ht="15">
      <c r="A41" s="1"/>
      <c r="B41" s="1"/>
      <c r="C41" s="27"/>
      <c r="D41" s="27"/>
      <c r="E41" s="27"/>
      <c r="F41" s="29" t="s">
        <v>52</v>
      </c>
      <c r="G41" s="29" t="s">
        <v>53</v>
      </c>
      <c r="H41" s="30">
        <v>14491445</v>
      </c>
      <c r="I41" s="30">
        <f>+H41*10</f>
        <v>144914450</v>
      </c>
      <c r="J41" s="84">
        <v>9.838552</v>
      </c>
      <c r="K41" s="115">
        <f>+H41*J41</f>
        <v>142574835.18764</v>
      </c>
      <c r="L41" s="40"/>
      <c r="M41" s="31"/>
      <c r="N41" s="107"/>
      <c r="O41" s="107"/>
      <c r="P41" s="107"/>
    </row>
    <row r="42" spans="1:14" s="40" customFormat="1" ht="36.75" customHeight="1">
      <c r="A42" s="35"/>
      <c r="B42" s="36"/>
      <c r="C42" s="37"/>
      <c r="D42" s="37"/>
      <c r="E42" s="37"/>
      <c r="F42" s="38" t="s">
        <v>19</v>
      </c>
      <c r="G42" s="37"/>
      <c r="H42" s="94"/>
      <c r="I42" s="39"/>
      <c r="J42" s="37"/>
      <c r="K42" s="73">
        <f>ROUND(SUM(K34:K41),2)</f>
        <v>1661972764.45</v>
      </c>
      <c r="M42" s="2"/>
      <c r="N42" s="108"/>
    </row>
    <row r="43" spans="1:13" s="40" customFormat="1" ht="14.25">
      <c r="A43" s="35"/>
      <c r="B43" s="41"/>
      <c r="C43" s="97"/>
      <c r="D43" s="97"/>
      <c r="E43" s="97"/>
      <c r="F43" s="97"/>
      <c r="G43" s="97"/>
      <c r="H43" s="97"/>
      <c r="I43" s="97"/>
      <c r="J43" s="97"/>
      <c r="K43" s="97"/>
      <c r="M43" s="2"/>
    </row>
    <row r="44" spans="1:13" s="40" customFormat="1" ht="14.25">
      <c r="A44" s="35"/>
      <c r="B44" s="35"/>
      <c r="C44" s="35"/>
      <c r="D44" s="35"/>
      <c r="E44" s="35"/>
      <c r="F44" s="35"/>
      <c r="G44" s="35"/>
      <c r="H44" s="42"/>
      <c r="I44" s="43"/>
      <c r="J44" s="35"/>
      <c r="K44" s="44"/>
      <c r="M44" s="2"/>
    </row>
    <row r="45" spans="1:13" s="40" customFormat="1" ht="14.25">
      <c r="A45" s="35"/>
      <c r="B45" s="35"/>
      <c r="C45" s="35"/>
      <c r="D45" s="35"/>
      <c r="E45" s="35"/>
      <c r="F45" s="35"/>
      <c r="G45" s="35"/>
      <c r="H45" s="42"/>
      <c r="I45" s="43"/>
      <c r="J45" s="35"/>
      <c r="K45" s="44"/>
      <c r="M45" s="2"/>
    </row>
    <row r="46" spans="1:11" ht="14.25">
      <c r="A46" s="1"/>
      <c r="B46" s="1"/>
      <c r="C46" s="1"/>
      <c r="D46" s="1"/>
      <c r="E46" s="1"/>
      <c r="F46" s="23"/>
      <c r="G46" s="112"/>
      <c r="H46" s="112"/>
      <c r="I46" s="112"/>
      <c r="J46" s="112"/>
      <c r="K46" s="112"/>
    </row>
    <row r="47" spans="1:11" ht="14.25">
      <c r="A47" s="1"/>
      <c r="B47" s="1"/>
      <c r="C47" s="1"/>
      <c r="D47" s="1"/>
      <c r="E47" s="1"/>
      <c r="F47" s="23"/>
      <c r="G47" s="45"/>
      <c r="H47" s="45"/>
      <c r="I47" s="45"/>
      <c r="J47" s="45"/>
      <c r="K47" s="45"/>
    </row>
    <row r="48" spans="1:13" ht="42" customHeight="1">
      <c r="A48" s="1"/>
      <c r="B48" s="1"/>
      <c r="C48" s="1"/>
      <c r="D48" s="1"/>
      <c r="E48" s="1"/>
      <c r="F48" s="113"/>
      <c r="G48" s="114"/>
      <c r="H48" s="114"/>
      <c r="I48" s="114"/>
      <c r="J48" s="114"/>
      <c r="K48" s="46"/>
      <c r="M48" s="2"/>
    </row>
    <row r="49" spans="1:13" ht="15.75" customHeight="1">
      <c r="A49" s="1"/>
      <c r="B49" s="1"/>
      <c r="C49" s="95"/>
      <c r="D49" s="96"/>
      <c r="E49" s="96"/>
      <c r="F49" s="96"/>
      <c r="G49" s="96"/>
      <c r="H49" s="96"/>
      <c r="I49" s="96"/>
      <c r="J49" s="96"/>
      <c r="K49" s="96"/>
      <c r="M49" s="2"/>
    </row>
    <row r="50" spans="1:13" s="50" customFormat="1" ht="45" customHeight="1">
      <c r="A50" s="47"/>
      <c r="B50" s="47"/>
      <c r="C50" s="48"/>
      <c r="D50" s="48"/>
      <c r="E50" s="48"/>
      <c r="F50" s="77" t="s">
        <v>20</v>
      </c>
      <c r="G50" s="26" t="s">
        <v>21</v>
      </c>
      <c r="H50" s="26" t="s">
        <v>22</v>
      </c>
      <c r="I50" s="117" t="s">
        <v>23</v>
      </c>
      <c r="J50" s="117"/>
      <c r="K50" s="26" t="s">
        <v>16</v>
      </c>
      <c r="M50" s="2"/>
    </row>
    <row r="51" spans="1:13" ht="21.75" customHeight="1">
      <c r="A51" s="1"/>
      <c r="B51" s="1"/>
      <c r="C51" s="27"/>
      <c r="D51" s="27"/>
      <c r="E51" s="27"/>
      <c r="F51" s="51" t="s">
        <v>24</v>
      </c>
      <c r="G51" s="52" t="s">
        <v>47</v>
      </c>
      <c r="H51" s="105">
        <v>6474</v>
      </c>
      <c r="I51" s="85">
        <v>21.6705</v>
      </c>
      <c r="J51" s="27"/>
      <c r="K51" s="30">
        <f>(H51*I51)*10000</f>
        <v>1402948170</v>
      </c>
      <c r="M51" s="2"/>
    </row>
    <row r="52" spans="1:13" ht="21.75" customHeight="1">
      <c r="A52" s="1"/>
      <c r="B52" s="1"/>
      <c r="C52" s="27"/>
      <c r="D52" s="27"/>
      <c r="E52" s="27"/>
      <c r="F52" s="51" t="s">
        <v>24</v>
      </c>
      <c r="G52" s="52" t="s">
        <v>54</v>
      </c>
      <c r="H52" s="105">
        <v>1360</v>
      </c>
      <c r="I52" s="85">
        <v>21.701</v>
      </c>
      <c r="J52" s="27"/>
      <c r="K52" s="30">
        <f>(H52*I52)*10000</f>
        <v>295133600</v>
      </c>
      <c r="M52" s="2"/>
    </row>
    <row r="53" spans="1:13" ht="21.75" customHeight="1">
      <c r="A53" s="1"/>
      <c r="B53" s="1"/>
      <c r="C53" s="53"/>
      <c r="D53" s="53"/>
      <c r="E53" s="53"/>
      <c r="F53" s="38" t="s">
        <v>19</v>
      </c>
      <c r="G53" s="37"/>
      <c r="H53" s="37"/>
      <c r="I53" s="39"/>
      <c r="J53" s="37"/>
      <c r="K53" s="73">
        <f>SUM(K51:K52)</f>
        <v>1698081770</v>
      </c>
      <c r="L53" s="93"/>
      <c r="M53" s="2"/>
    </row>
    <row r="54" spans="1:13" ht="15" customHeight="1">
      <c r="A54" s="1"/>
      <c r="B54" s="1"/>
      <c r="C54" s="95"/>
      <c r="D54" s="96"/>
      <c r="E54" s="96"/>
      <c r="F54" s="96"/>
      <c r="G54" s="96"/>
      <c r="H54" s="96"/>
      <c r="I54" s="96"/>
      <c r="J54" s="96"/>
      <c r="K54" s="96"/>
      <c r="M54" s="2"/>
    </row>
    <row r="55" spans="1:13" ht="21.75" customHeight="1">
      <c r="A55" s="1"/>
      <c r="B55" s="1"/>
      <c r="C55" s="1"/>
      <c r="D55" s="1"/>
      <c r="E55" s="1"/>
      <c r="F55" s="54"/>
      <c r="G55" s="55"/>
      <c r="H55" s="55"/>
      <c r="I55" s="56"/>
      <c r="J55" s="1"/>
      <c r="K55" s="1"/>
      <c r="M55" s="2"/>
    </row>
    <row r="56" spans="1:11" ht="18.75" customHeight="1">
      <c r="A56" s="1"/>
      <c r="B56" s="1"/>
      <c r="C56" s="1"/>
      <c r="D56" s="1"/>
      <c r="E56" s="1"/>
      <c r="F56" s="1"/>
      <c r="G56" s="57"/>
      <c r="H56" s="57"/>
      <c r="I56" s="43"/>
      <c r="J56" s="1"/>
      <c r="K56" s="58"/>
    </row>
    <row r="57" spans="1:11" ht="18.75" customHeight="1">
      <c r="A57" s="1"/>
      <c r="B57" s="1"/>
      <c r="C57" s="1"/>
      <c r="D57" s="1"/>
      <c r="E57" s="1"/>
      <c r="F57" s="1"/>
      <c r="G57" s="57"/>
      <c r="H57" s="57"/>
      <c r="I57" s="43"/>
      <c r="J57" s="1"/>
      <c r="K57" s="58"/>
    </row>
    <row r="58" spans="1:11" ht="18.75" customHeight="1">
      <c r="A58" s="1"/>
      <c r="B58" s="1"/>
      <c r="C58" s="1"/>
      <c r="D58" s="1"/>
      <c r="E58" s="1"/>
      <c r="F58" s="1"/>
      <c r="G58" s="57"/>
      <c r="H58" s="57"/>
      <c r="I58" s="43"/>
      <c r="J58" s="1"/>
      <c r="K58" s="58"/>
    </row>
    <row r="59" spans="1:13" s="61" customFormat="1" ht="18.75" customHeight="1">
      <c r="A59" s="59"/>
      <c r="B59" s="59"/>
      <c r="C59" s="95"/>
      <c r="D59" s="96"/>
      <c r="E59" s="96"/>
      <c r="F59" s="96"/>
      <c r="G59" s="96"/>
      <c r="H59" s="96"/>
      <c r="I59" s="96"/>
      <c r="J59" s="96"/>
      <c r="K59" s="96"/>
      <c r="L59" s="60"/>
      <c r="M59" s="60"/>
    </row>
    <row r="60" spans="1:13" ht="45" customHeight="1">
      <c r="A60" s="1"/>
      <c r="B60" s="1"/>
      <c r="C60" s="62"/>
      <c r="D60" s="62"/>
      <c r="E60" s="62"/>
      <c r="F60" s="26" t="s">
        <v>13</v>
      </c>
      <c r="G60" s="26" t="s">
        <v>30</v>
      </c>
      <c r="H60" s="26" t="s">
        <v>15</v>
      </c>
      <c r="I60" s="26" t="s">
        <v>16</v>
      </c>
      <c r="J60" s="26" t="s">
        <v>17</v>
      </c>
      <c r="K60" s="26" t="s">
        <v>18</v>
      </c>
      <c r="M60" s="2"/>
    </row>
    <row r="61" spans="1:13" ht="18.75" customHeight="1">
      <c r="A61" s="1"/>
      <c r="B61" s="1"/>
      <c r="C61" s="27"/>
      <c r="D61" s="27"/>
      <c r="E61" s="27"/>
      <c r="F61" s="28"/>
      <c r="G61" s="29"/>
      <c r="H61" s="30"/>
      <c r="I61" s="30"/>
      <c r="J61" s="84"/>
      <c r="K61" s="30"/>
      <c r="M61" s="2"/>
    </row>
    <row r="62" spans="1:13" ht="15">
      <c r="A62" s="1"/>
      <c r="B62" s="1"/>
      <c r="C62" s="27"/>
      <c r="D62" s="27"/>
      <c r="E62" s="27"/>
      <c r="F62" s="28"/>
      <c r="G62" s="29"/>
      <c r="H62" s="30"/>
      <c r="I62" s="30"/>
      <c r="J62" s="30"/>
      <c r="K62" s="30"/>
      <c r="M62" s="2"/>
    </row>
    <row r="63" spans="1:13" ht="15">
      <c r="A63" s="1"/>
      <c r="B63" s="1"/>
      <c r="C63" s="27"/>
      <c r="D63" s="27"/>
      <c r="E63" s="27"/>
      <c r="F63" s="28" t="s">
        <v>52</v>
      </c>
      <c r="G63" s="29" t="s">
        <v>53</v>
      </c>
      <c r="H63" s="30">
        <v>424718</v>
      </c>
      <c r="I63" s="30">
        <f>+H63*10</f>
        <v>4247180</v>
      </c>
      <c r="J63" s="84">
        <v>9.838552</v>
      </c>
      <c r="K63" s="110">
        <f>+J63*H63</f>
        <v>4178610.128336</v>
      </c>
      <c r="M63" s="2"/>
    </row>
    <row r="64" spans="1:13" ht="15">
      <c r="A64" s="1"/>
      <c r="B64" s="1"/>
      <c r="C64" s="27"/>
      <c r="D64" s="27"/>
      <c r="E64" s="27"/>
      <c r="F64" s="28"/>
      <c r="G64" s="29"/>
      <c r="H64" s="30"/>
      <c r="I64" s="30"/>
      <c r="J64" s="84"/>
      <c r="K64" s="30"/>
      <c r="M64" s="2"/>
    </row>
    <row r="65" spans="1:13" ht="15">
      <c r="A65" s="1"/>
      <c r="B65" s="1"/>
      <c r="C65" s="27"/>
      <c r="D65" s="27"/>
      <c r="E65" s="27"/>
      <c r="F65" s="28"/>
      <c r="G65" s="29"/>
      <c r="H65" s="30"/>
      <c r="I65" s="30"/>
      <c r="J65" s="30"/>
      <c r="K65" s="30"/>
      <c r="M65" s="2"/>
    </row>
    <row r="66" spans="1:13" ht="14.25">
      <c r="A66" s="1"/>
      <c r="B66" s="1"/>
      <c r="C66" s="27"/>
      <c r="D66" s="27"/>
      <c r="E66" s="27"/>
      <c r="F66" s="32"/>
      <c r="G66" s="33"/>
      <c r="H66" s="72"/>
      <c r="I66" s="34"/>
      <c r="J66" s="34"/>
      <c r="K66" s="34"/>
      <c r="L66" s="63"/>
      <c r="M66" s="2"/>
    </row>
    <row r="67" spans="1:13" ht="24" customHeight="1">
      <c r="A67" s="1"/>
      <c r="B67" s="1"/>
      <c r="C67" s="53"/>
      <c r="D67" s="53"/>
      <c r="E67" s="53"/>
      <c r="F67" s="38" t="s">
        <v>19</v>
      </c>
      <c r="G67" s="64"/>
      <c r="H67" s="65"/>
      <c r="I67" s="66"/>
      <c r="J67" s="64"/>
      <c r="K67" s="74">
        <f>SUM(K61:K66)</f>
        <v>4178610.128336</v>
      </c>
      <c r="L67" s="63"/>
      <c r="M67" s="2"/>
    </row>
    <row r="68" spans="1:13" ht="15.75" customHeight="1">
      <c r="A68" s="1"/>
      <c r="B68" s="1"/>
      <c r="C68" s="95"/>
      <c r="D68" s="96"/>
      <c r="E68" s="96"/>
      <c r="F68" s="96"/>
      <c r="G68" s="96"/>
      <c r="H68" s="96"/>
      <c r="I68" s="96"/>
      <c r="J68" s="96"/>
      <c r="K68" s="96"/>
      <c r="L68" s="63"/>
      <c r="M68" s="2"/>
    </row>
    <row r="69" spans="1:13" ht="21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67"/>
      <c r="M69" s="2"/>
    </row>
    <row r="70" spans="1:13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67"/>
      <c r="M70" s="2"/>
    </row>
    <row r="71" spans="1:13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67"/>
      <c r="M71" s="2"/>
    </row>
    <row r="72" spans="1:13" ht="21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67"/>
      <c r="M72" s="2"/>
    </row>
    <row r="73" spans="1:13" ht="24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67"/>
      <c r="M73" s="2"/>
    </row>
    <row r="74" spans="1:13" s="61" customFormat="1" ht="21" customHeight="1">
      <c r="A74" s="59"/>
      <c r="B74" s="59"/>
      <c r="C74" s="95"/>
      <c r="D74" s="96"/>
      <c r="E74" s="96"/>
      <c r="F74" s="96"/>
      <c r="G74" s="96"/>
      <c r="H74" s="96"/>
      <c r="I74" s="96"/>
      <c r="J74" s="96"/>
      <c r="K74" s="96"/>
      <c r="L74" s="60"/>
      <c r="M74" s="60"/>
    </row>
    <row r="75" spans="1:13" ht="45" customHeight="1">
      <c r="A75" s="1"/>
      <c r="B75" s="1"/>
      <c r="C75" s="49"/>
      <c r="D75" s="49"/>
      <c r="E75" s="49"/>
      <c r="F75" s="26" t="s">
        <v>13</v>
      </c>
      <c r="G75" s="26" t="s">
        <v>14</v>
      </c>
      <c r="H75" s="26" t="s">
        <v>15</v>
      </c>
      <c r="I75" s="26" t="s">
        <v>16</v>
      </c>
      <c r="J75" s="26" t="s">
        <v>17</v>
      </c>
      <c r="K75" s="26" t="s">
        <v>18</v>
      </c>
      <c r="L75" s="3"/>
      <c r="M75" s="2"/>
    </row>
    <row r="76" spans="1:13" ht="15" customHeight="1">
      <c r="A76" s="1"/>
      <c r="B76" s="1"/>
      <c r="C76" s="27"/>
      <c r="D76" s="27"/>
      <c r="E76" s="27"/>
      <c r="F76" s="28"/>
      <c r="G76" s="29"/>
      <c r="H76" s="30"/>
      <c r="I76" s="30"/>
      <c r="J76" s="84"/>
      <c r="K76" s="30"/>
      <c r="M76" s="2"/>
    </row>
    <row r="77" spans="1:11" ht="15">
      <c r="A77" s="1"/>
      <c r="B77" s="1"/>
      <c r="C77" s="27"/>
      <c r="D77" s="27"/>
      <c r="E77" s="27"/>
      <c r="F77" s="28"/>
      <c r="G77" s="29"/>
      <c r="H77" s="116"/>
      <c r="I77" s="30"/>
      <c r="J77" s="84"/>
      <c r="K77" s="30"/>
    </row>
    <row r="78" spans="1:11" ht="15">
      <c r="A78" s="1"/>
      <c r="B78" s="1"/>
      <c r="C78" s="27"/>
      <c r="D78" s="27"/>
      <c r="E78" s="27"/>
      <c r="F78" s="29" t="s">
        <v>39</v>
      </c>
      <c r="G78" s="116" t="s">
        <v>40</v>
      </c>
      <c r="H78" s="30">
        <v>424718</v>
      </c>
      <c r="I78" s="30">
        <f>H78*10</f>
        <v>4247180</v>
      </c>
      <c r="J78" s="28">
        <v>9.945235</v>
      </c>
      <c r="K78" s="30">
        <f>+H78*J78</f>
        <v>4223920.31873</v>
      </c>
    </row>
    <row r="79" spans="1:12" ht="18.75" customHeight="1">
      <c r="A79" s="1"/>
      <c r="B79" s="1"/>
      <c r="C79" s="27"/>
      <c r="D79" s="27"/>
      <c r="E79" s="28"/>
      <c r="F79" s="29"/>
      <c r="G79" s="116"/>
      <c r="H79" s="30"/>
      <c r="I79" s="30"/>
      <c r="J79" s="28"/>
      <c r="K79" s="30"/>
      <c r="L79" s="3"/>
    </row>
    <row r="80" spans="1:12" ht="21.75" customHeight="1">
      <c r="A80" s="1"/>
      <c r="B80" s="1"/>
      <c r="C80" s="53"/>
      <c r="D80" s="53"/>
      <c r="E80" s="53"/>
      <c r="F80" s="38" t="s">
        <v>19</v>
      </c>
      <c r="G80" s="68"/>
      <c r="H80" s="37"/>
      <c r="I80" s="39"/>
      <c r="J80" s="37"/>
      <c r="K80" s="73">
        <f>SUM(K77:K79)</f>
        <v>4223920.31873</v>
      </c>
      <c r="L80" s="3"/>
    </row>
    <row r="81" spans="3:11" ht="15">
      <c r="C81" s="95"/>
      <c r="D81" s="96"/>
      <c r="E81" s="96"/>
      <c r="F81" s="96"/>
      <c r="G81" s="96"/>
      <c r="H81" s="96"/>
      <c r="I81" s="96"/>
      <c r="J81" s="96"/>
      <c r="K81" s="96"/>
    </row>
    <row r="82" ht="12.75"/>
    <row r="84" ht="12.75">
      <c r="F84" s="69"/>
    </row>
    <row r="85" ht="12.75">
      <c r="F85" s="69"/>
    </row>
    <row r="86" ht="12.75">
      <c r="F86" s="69"/>
    </row>
    <row r="87" spans="3:12" s="61" customFormat="1" ht="18">
      <c r="C87" s="78" t="s">
        <v>25</v>
      </c>
      <c r="F87" s="70"/>
      <c r="L87" s="60"/>
    </row>
    <row r="88" spans="3:12" s="61" customFormat="1" ht="18">
      <c r="C88" s="61" t="s">
        <v>34</v>
      </c>
      <c r="G88" s="61" t="s">
        <v>33</v>
      </c>
      <c r="L88" s="60"/>
    </row>
    <row r="89" spans="3:12" s="61" customFormat="1" ht="18">
      <c r="C89" s="61" t="s">
        <v>35</v>
      </c>
      <c r="G89" s="61" t="s">
        <v>36</v>
      </c>
      <c r="L89" s="60"/>
    </row>
    <row r="90" spans="3:12" s="61" customFormat="1" ht="18">
      <c r="C90" s="3"/>
      <c r="D90" s="3"/>
      <c r="E90" s="3"/>
      <c r="F90" s="3"/>
      <c r="G90" s="3"/>
      <c r="H90" s="3"/>
      <c r="L90" s="60"/>
    </row>
    <row r="91" ht="12.75">
      <c r="F91" s="69"/>
    </row>
    <row r="92" ht="12.75">
      <c r="F92" s="69"/>
    </row>
    <row r="93" ht="12.75">
      <c r="F93" s="69"/>
    </row>
  </sheetData>
  <sheetProtection/>
  <mergeCells count="8">
    <mergeCell ref="I50:J50"/>
    <mergeCell ref="F29:K29"/>
    <mergeCell ref="C32:K32"/>
    <mergeCell ref="F2:K6"/>
    <mergeCell ref="B7:K7"/>
    <mergeCell ref="B9:C9"/>
    <mergeCell ref="F9:J9"/>
    <mergeCell ref="B27:K27"/>
  </mergeCells>
  <printOptions/>
  <pageMargins left="0.7000000000000001" right="0.7000000000000001" top="0.7500000000000001" bottom="0.7500000000000001" header="0.30000000000000004" footer="0.30000000000000004"/>
  <pageSetup horizontalDpi="600" verticalDpi="600" orientation="portrait" scale="37" r:id="rId2"/>
  <rowBreaks count="1" manualBreakCount="1">
    <brk id="86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Harti</dc:creator>
  <cp:keywords/>
  <dc:description/>
  <cp:lastModifiedBy>Jesus Landero Martinez</cp:lastModifiedBy>
  <cp:lastPrinted>2020-03-07T04:07:47Z</cp:lastPrinted>
  <dcterms:created xsi:type="dcterms:W3CDTF">2015-03-12T23:29:59Z</dcterms:created>
  <dcterms:modified xsi:type="dcterms:W3CDTF">2020-03-12T05:57:10Z</dcterms:modified>
  <cp:category/>
  <cp:version/>
  <cp:contentType/>
  <cp:contentStatus/>
</cp:coreProperties>
</file>